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总表" sheetId="1" r:id="rId1"/>
    <sheet name="体育健身类" sheetId="2" r:id="rId2"/>
    <sheet name="文学艺术类" sheetId="3" r:id="rId3"/>
    <sheet name="社会实践类" sheetId="4" r:id="rId4"/>
    <sheet name="学术科技类" sheetId="5" r:id="rId5"/>
  </sheets>
  <definedNames>
    <definedName name="_xlnm._FilterDatabase" localSheetId="0" hidden="1">总表!$A$1:$AC$29</definedName>
  </definedNames>
  <calcPr calcId="144525"/>
</workbook>
</file>

<file path=xl/sharedStrings.xml><?xml version="1.0" encoding="utf-8"?>
<sst xmlns="http://schemas.openxmlformats.org/spreadsheetml/2006/main" count="53">
  <si>
    <t>社团名称</t>
  </si>
  <si>
    <t>社团类别</t>
  </si>
  <si>
    <t>社团满意度调查问卷（10%）</t>
  </si>
  <si>
    <t>平均分</t>
  </si>
  <si>
    <t>二级社联/社团部打分（追加分数*10%）</t>
  </si>
  <si>
    <t>每月考核(10、11、4月）（30%）</t>
  </si>
  <si>
    <t>活动参与度（10%）</t>
  </si>
  <si>
    <t>获得奖项及参与演出（30%）</t>
  </si>
  <si>
    <t>社团工作报告（10%）</t>
  </si>
  <si>
    <t>总分</t>
  </si>
  <si>
    <t>申报星级</t>
  </si>
  <si>
    <t>评选结果</t>
  </si>
  <si>
    <t>宗旨 10</t>
  </si>
  <si>
    <t>社团未来计划及成果 30</t>
  </si>
  <si>
    <t>通讯录 10</t>
  </si>
  <si>
    <t>社团基本情况 30</t>
  </si>
  <si>
    <t>总结 20</t>
  </si>
  <si>
    <t>圆桌法学社</t>
  </si>
  <si>
    <t>学术科技类</t>
  </si>
  <si>
    <t>五星</t>
  </si>
  <si>
    <t>生物技术学社</t>
  </si>
  <si>
    <t>制药工程学社</t>
  </si>
  <si>
    <t>自然协会</t>
  </si>
  <si>
    <t>社会实践类</t>
  </si>
  <si>
    <t>跆拳道</t>
  </si>
  <si>
    <t>体育健身类</t>
  </si>
  <si>
    <t>四星</t>
  </si>
  <si>
    <t>海洋学社</t>
  </si>
  <si>
    <t>化学与工艺学社</t>
  </si>
  <si>
    <t xml:space="preserve">              </t>
  </si>
  <si>
    <t>物流协会</t>
  </si>
  <si>
    <t>子衿汉服社</t>
  </si>
  <si>
    <t>文学艺术类</t>
  </si>
  <si>
    <t>网新</t>
  </si>
  <si>
    <t>高分子材料与工程学社</t>
  </si>
  <si>
    <t>营造软件应用协会</t>
  </si>
  <si>
    <t>stem协会</t>
  </si>
  <si>
    <t>ACS动漫社</t>
  </si>
  <si>
    <t>计算机协会</t>
  </si>
  <si>
    <t>羽毛球协会</t>
  </si>
  <si>
    <t>大学生阅读协会</t>
  </si>
  <si>
    <t>nitpost</t>
  </si>
  <si>
    <t>创客空间</t>
  </si>
  <si>
    <t>华夏文化社</t>
  </si>
  <si>
    <t>东篱读书社</t>
  </si>
  <si>
    <t>Clovers魔术社</t>
  </si>
  <si>
    <t>读者协会</t>
  </si>
  <si>
    <t>古风武术协会</t>
  </si>
  <si>
    <t>绿色风</t>
  </si>
  <si>
    <t>（全校本种类社团个数/全校社团总数）*10</t>
  </si>
  <si>
    <t>保1</t>
  </si>
  <si>
    <t>保2</t>
  </si>
  <si>
    <t>保4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</si>
</sst>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B0F0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F0"/>
      <name val="宋体"/>
      <charset val="134"/>
    </font>
    <font>
      <sz val="11"/>
      <color rgb="FFFF0000"/>
      <name val="宋体"/>
      <charset val="134"/>
    </font>
    <font>
      <sz val="12"/>
      <color rgb="FF000000"/>
      <name val="宋体"/>
      <charset val="134"/>
    </font>
    <font>
      <sz val="12"/>
      <color indexed="10"/>
      <name val="宋体"/>
      <charset val="134"/>
    </font>
    <font>
      <sz val="12"/>
      <color rgb="FF00B0F0"/>
      <name val="宋体"/>
      <charset val="134"/>
    </font>
    <font>
      <b/>
      <sz val="11"/>
      <color rgb="FF7030A0"/>
      <name val="宋体"/>
      <charset val="134"/>
    </font>
    <font>
      <sz val="11"/>
      <color rgb="FF7030A0"/>
      <name val="宋体"/>
      <charset val="134"/>
      <scheme val="minor"/>
    </font>
    <font>
      <sz val="11"/>
      <color rgb="FF7030A0"/>
      <name val="宋体"/>
      <charset val="134"/>
    </font>
    <font>
      <sz val="11"/>
      <color indexed="10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1" fillId="9" borderId="6" applyNumberFormat="0" applyAlignment="0" applyProtection="0">
      <alignment vertical="center"/>
    </xf>
    <xf numFmtId="0" fontId="24" fillId="9" borderId="2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Border="1">
      <alignment vertical="center"/>
    </xf>
    <xf numFmtId="0" fontId="8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>
      <alignment vertical="center"/>
    </xf>
    <xf numFmtId="0" fontId="12" fillId="0" borderId="0" xfId="0" applyFont="1" applyFill="1" applyAlignment="1">
      <alignment vertical="center"/>
    </xf>
    <xf numFmtId="0" fontId="1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6"/>
  <sheetViews>
    <sheetView tabSelected="1" zoomScale="85" zoomScaleNormal="85" workbookViewId="0">
      <selection activeCell="A31" sqref="A31"/>
    </sheetView>
  </sheetViews>
  <sheetFormatPr defaultColWidth="9" defaultRowHeight="14.4"/>
  <cols>
    <col min="1" max="1" width="23.1111111111111" customWidth="1"/>
    <col min="2" max="2" width="11.8888888888889" customWidth="1"/>
    <col min="3" max="12" width="5.23148148148148" customWidth="1"/>
    <col min="13" max="13" width="11.8981481481481" customWidth="1"/>
    <col min="14" max="14" width="42.5555555555556" customWidth="1"/>
    <col min="15" max="15" width="14.3796296296296" customWidth="1"/>
    <col min="16" max="16" width="12.0277777777778" customWidth="1"/>
    <col min="17" max="17" width="12.6759259259259" customWidth="1"/>
    <col min="18" max="18" width="8" customWidth="1"/>
    <col min="19" max="19" width="21" customWidth="1"/>
    <col min="20" max="20" width="30.5555555555556" customWidth="1"/>
    <col min="21" max="21" width="9.22222222222222" customWidth="1"/>
    <col min="22" max="22" width="25.7777777777778" customWidth="1"/>
    <col min="23" max="23" width="13.8888888888889" customWidth="1"/>
    <col min="24" max="25" width="18.6666666666667" customWidth="1"/>
    <col min="26" max="26" width="5.88888888888889" customWidth="1"/>
    <col min="27" max="27" width="12.8888888888889" customWidth="1"/>
    <col min="28" max="29" width="10.1111111111111" customWidth="1"/>
    <col min="31" max="31" width="19.1111111111111" customWidth="1"/>
    <col min="33" max="33" width="24.8796296296296" customWidth="1"/>
  </cols>
  <sheetData>
    <row r="1" s="1" customFormat="1" spans="1:29">
      <c r="A1" s="1" t="s">
        <v>0</v>
      </c>
      <c r="B1" s="1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1" t="s">
        <v>3</v>
      </c>
      <c r="N1" s="1" t="s">
        <v>4</v>
      </c>
      <c r="O1" s="3" t="s">
        <v>5</v>
      </c>
      <c r="P1" s="3"/>
      <c r="Q1" s="3"/>
      <c r="R1" s="1" t="s">
        <v>3</v>
      </c>
      <c r="S1" s="1" t="s">
        <v>6</v>
      </c>
      <c r="T1" s="1" t="s">
        <v>7</v>
      </c>
      <c r="U1" s="3" t="s">
        <v>8</v>
      </c>
      <c r="V1" s="3"/>
      <c r="W1" s="3"/>
      <c r="X1" s="3"/>
      <c r="Y1" s="3"/>
      <c r="Z1" s="3"/>
      <c r="AA1" s="18" t="s">
        <v>9</v>
      </c>
      <c r="AB1" s="1" t="s">
        <v>10</v>
      </c>
      <c r="AC1" s="1" t="s">
        <v>11</v>
      </c>
    </row>
    <row r="2" spans="1:27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/>
      <c r="N2" s="3"/>
      <c r="O2" s="1">
        <v>10</v>
      </c>
      <c r="P2" s="1">
        <v>11</v>
      </c>
      <c r="Q2" s="1">
        <v>4</v>
      </c>
      <c r="R2" s="1"/>
      <c r="S2" s="1"/>
      <c r="T2" s="3"/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Z2" s="1" t="s">
        <v>9</v>
      </c>
      <c r="AA2" s="1"/>
    </row>
    <row r="3" s="2" customFormat="1" spans="1:28">
      <c r="A3" s="8" t="s">
        <v>17</v>
      </c>
      <c r="B3" s="9" t="s">
        <v>18</v>
      </c>
      <c r="C3" s="10">
        <v>100</v>
      </c>
      <c r="D3" s="2">
        <v>100</v>
      </c>
      <c r="E3" s="2">
        <v>96</v>
      </c>
      <c r="F3" s="10">
        <v>98</v>
      </c>
      <c r="G3" s="2">
        <v>88</v>
      </c>
      <c r="H3" s="2">
        <v>94</v>
      </c>
      <c r="I3" s="2">
        <v>96</v>
      </c>
      <c r="J3" s="2">
        <v>94</v>
      </c>
      <c r="K3" s="2">
        <v>100</v>
      </c>
      <c r="L3" s="2">
        <v>100</v>
      </c>
      <c r="M3" s="2">
        <f>AVERAGE(C3,E3:F3,H3:L3)</f>
        <v>97.25</v>
      </c>
      <c r="N3" s="17">
        <v>97</v>
      </c>
      <c r="O3" s="2">
        <v>95</v>
      </c>
      <c r="P3" s="2">
        <v>82</v>
      </c>
      <c r="Q3" s="2">
        <v>83</v>
      </c>
      <c r="R3" s="2">
        <f>AVERAGE(O3:Q3)</f>
        <v>86.6666666666667</v>
      </c>
      <c r="S3" s="17">
        <v>20</v>
      </c>
      <c r="T3" s="17">
        <v>14</v>
      </c>
      <c r="U3" s="17">
        <v>5</v>
      </c>
      <c r="V3" s="17">
        <v>25</v>
      </c>
      <c r="W3" s="17">
        <v>10</v>
      </c>
      <c r="X3" s="17">
        <v>24</v>
      </c>
      <c r="Y3" s="17">
        <v>0</v>
      </c>
      <c r="Z3" s="2">
        <f>U3+V3+W3+X3+Y3</f>
        <v>64</v>
      </c>
      <c r="AA3" s="2">
        <f>M3*0.1+N3*0.1+R3*0.3+S3*0.1+T3*0.3+Z3*0.1</f>
        <v>58.025</v>
      </c>
      <c r="AB3" s="2" t="s">
        <v>19</v>
      </c>
    </row>
    <row r="4" s="2" customFormat="1" ht="15.6" spans="1:33">
      <c r="A4" s="8" t="s">
        <v>20</v>
      </c>
      <c r="B4" s="9" t="s">
        <v>18</v>
      </c>
      <c r="C4" s="10">
        <v>96</v>
      </c>
      <c r="D4" s="2">
        <v>96</v>
      </c>
      <c r="E4" s="2">
        <v>92</v>
      </c>
      <c r="F4" s="2">
        <v>98</v>
      </c>
      <c r="G4" s="10">
        <v>98</v>
      </c>
      <c r="H4" s="2">
        <v>96</v>
      </c>
      <c r="I4" s="2">
        <v>96</v>
      </c>
      <c r="J4" s="2">
        <v>100</v>
      </c>
      <c r="K4" s="2">
        <v>100</v>
      </c>
      <c r="L4" s="2">
        <v>100</v>
      </c>
      <c r="M4" s="2">
        <f>AVERAGE(C4:D4,F4:I4,K4:L4)</f>
        <v>97.5</v>
      </c>
      <c r="N4" s="17">
        <v>97</v>
      </c>
      <c r="O4" s="2">
        <v>58</v>
      </c>
      <c r="P4" s="2">
        <v>80</v>
      </c>
      <c r="Q4" s="2">
        <v>90</v>
      </c>
      <c r="R4" s="2">
        <f>AVERAGE(O4:Q4)</f>
        <v>76</v>
      </c>
      <c r="S4" s="17">
        <v>40</v>
      </c>
      <c r="T4" s="17">
        <v>4</v>
      </c>
      <c r="U4" s="17">
        <v>8</v>
      </c>
      <c r="V4" s="17">
        <v>30</v>
      </c>
      <c r="W4" s="17">
        <v>10</v>
      </c>
      <c r="X4" s="17">
        <v>28</v>
      </c>
      <c r="Y4" s="17">
        <v>18</v>
      </c>
      <c r="Z4" s="2">
        <f>U4+V4+W4+X4+Y4</f>
        <v>94</v>
      </c>
      <c r="AA4" s="2">
        <f>M4*0.1+N4*0.1+R4*0.3+S4*0.1+T4*0.3+Z4*0.1</f>
        <v>56.85</v>
      </c>
      <c r="AB4" s="2" t="s">
        <v>19</v>
      </c>
      <c r="AG4" s="20"/>
    </row>
    <row r="5" s="2" customFormat="1" ht="15.6" spans="1:33">
      <c r="A5" s="8" t="s">
        <v>21</v>
      </c>
      <c r="B5" s="9" t="s">
        <v>18</v>
      </c>
      <c r="C5" s="10">
        <v>82</v>
      </c>
      <c r="D5" s="2">
        <v>90</v>
      </c>
      <c r="E5" s="2">
        <v>98</v>
      </c>
      <c r="F5" s="10">
        <v>82</v>
      </c>
      <c r="G5" s="2">
        <v>92</v>
      </c>
      <c r="H5" s="2">
        <v>68</v>
      </c>
      <c r="I5" s="2">
        <v>98</v>
      </c>
      <c r="J5" s="2">
        <v>96</v>
      </c>
      <c r="K5" s="2">
        <v>92</v>
      </c>
      <c r="L5" s="2">
        <v>92</v>
      </c>
      <c r="M5" s="2">
        <f>AVERAGE(C5:D5,F5:G5,I5:L5)</f>
        <v>90.5</v>
      </c>
      <c r="N5" s="17">
        <v>97</v>
      </c>
      <c r="O5" s="2">
        <v>53</v>
      </c>
      <c r="P5" s="2">
        <v>80</v>
      </c>
      <c r="Q5" s="2">
        <v>86</v>
      </c>
      <c r="R5" s="2">
        <f>AVERAGE(O5:Q5)</f>
        <v>73</v>
      </c>
      <c r="S5" s="17">
        <v>50</v>
      </c>
      <c r="T5" s="17">
        <v>12</v>
      </c>
      <c r="U5" s="17">
        <v>6</v>
      </c>
      <c r="V5" s="17">
        <v>24</v>
      </c>
      <c r="W5" s="17">
        <v>10</v>
      </c>
      <c r="X5" s="17">
        <v>23</v>
      </c>
      <c r="Y5" s="17">
        <v>12</v>
      </c>
      <c r="Z5" s="2">
        <f>U5+V5+W5+X5+Y5</f>
        <v>75</v>
      </c>
      <c r="AA5" s="2">
        <f>M5*0.1+N5*0.1+R5*0.3+S5*0.1+T5*0.3+Z5*0.1</f>
        <v>56.75</v>
      </c>
      <c r="AB5" s="2" t="s">
        <v>19</v>
      </c>
      <c r="AG5" s="20"/>
    </row>
    <row r="6" s="2" customFormat="1" ht="15.6" spans="1:33">
      <c r="A6" s="8" t="s">
        <v>22</v>
      </c>
      <c r="B6" s="9" t="s">
        <v>23</v>
      </c>
      <c r="C6" s="2">
        <v>94</v>
      </c>
      <c r="D6" s="2">
        <v>100</v>
      </c>
      <c r="E6" s="2">
        <v>98</v>
      </c>
      <c r="F6" s="10">
        <v>90</v>
      </c>
      <c r="G6" s="2">
        <v>94</v>
      </c>
      <c r="H6" s="10">
        <v>100</v>
      </c>
      <c r="I6" s="2">
        <v>98</v>
      </c>
      <c r="J6" s="2">
        <v>100</v>
      </c>
      <c r="K6" s="2">
        <v>98</v>
      </c>
      <c r="L6" s="2">
        <v>96</v>
      </c>
      <c r="M6" s="2">
        <f>AVERAGE(C6,E6,G6:L6)</f>
        <v>97.25</v>
      </c>
      <c r="N6" s="17">
        <v>97</v>
      </c>
      <c r="O6" s="2">
        <v>55</v>
      </c>
      <c r="P6" s="2">
        <v>87</v>
      </c>
      <c r="Q6" s="2">
        <v>90</v>
      </c>
      <c r="R6" s="2">
        <f>AVERAGE(O6:Q6)</f>
        <v>77.3333333333333</v>
      </c>
      <c r="S6" s="17">
        <v>40</v>
      </c>
      <c r="T6" s="17">
        <v>0</v>
      </c>
      <c r="U6" s="17">
        <v>9</v>
      </c>
      <c r="V6" s="17">
        <v>29</v>
      </c>
      <c r="W6" s="17">
        <v>10</v>
      </c>
      <c r="X6" s="17">
        <v>30</v>
      </c>
      <c r="Y6" s="17">
        <v>20</v>
      </c>
      <c r="Z6" s="2">
        <f>U6+V6+W6+X6+Y6</f>
        <v>98</v>
      </c>
      <c r="AA6" s="2">
        <f>M6*0.1+N6*0.1+R6*0.3+S6*0.1+T6*0.3+Z6*0.1</f>
        <v>56.425</v>
      </c>
      <c r="AB6" s="2" t="s">
        <v>19</v>
      </c>
      <c r="AG6" s="20"/>
    </row>
    <row r="7" s="6" customFormat="1" ht="15.6" spans="1:33">
      <c r="A7" s="25"/>
      <c r="B7" s="26"/>
      <c r="D7" s="11"/>
      <c r="K7" s="11"/>
      <c r="N7" s="32"/>
      <c r="S7" s="32"/>
      <c r="T7" s="32"/>
      <c r="U7" s="32"/>
      <c r="V7" s="32"/>
      <c r="W7" s="32"/>
      <c r="X7" s="32"/>
      <c r="Y7" s="32"/>
      <c r="AG7" s="34"/>
    </row>
    <row r="8" s="23" customFormat="1" spans="1:29">
      <c r="A8" s="27" t="s">
        <v>24</v>
      </c>
      <c r="B8" s="28" t="s">
        <v>25</v>
      </c>
      <c r="C8" s="29">
        <v>98</v>
      </c>
      <c r="D8" s="24">
        <v>96</v>
      </c>
      <c r="E8" s="24">
        <v>94</v>
      </c>
      <c r="F8" s="24">
        <v>100</v>
      </c>
      <c r="G8" s="24">
        <v>98</v>
      </c>
      <c r="H8" s="24">
        <v>100</v>
      </c>
      <c r="I8" s="29">
        <v>92</v>
      </c>
      <c r="J8" s="24">
        <v>100</v>
      </c>
      <c r="K8" s="24">
        <v>94</v>
      </c>
      <c r="L8" s="24">
        <v>98</v>
      </c>
      <c r="M8" s="24">
        <f>AVERAGE(C8:G8,J8:L8)</f>
        <v>97.25</v>
      </c>
      <c r="N8" s="33">
        <v>85</v>
      </c>
      <c r="O8" s="24">
        <v>50</v>
      </c>
      <c r="P8" s="24">
        <v>16</v>
      </c>
      <c r="Q8" s="24">
        <v>20</v>
      </c>
      <c r="R8" s="24">
        <f t="shared" ref="R8:R13" si="0">AVERAGE(O8:Q8)</f>
        <v>28.6666666666667</v>
      </c>
      <c r="S8" s="33">
        <v>20</v>
      </c>
      <c r="T8" s="33">
        <v>80</v>
      </c>
      <c r="U8" s="33">
        <v>8</v>
      </c>
      <c r="V8" s="33">
        <v>25</v>
      </c>
      <c r="W8" s="33">
        <v>10</v>
      </c>
      <c r="X8" s="33">
        <v>26</v>
      </c>
      <c r="Y8" s="33">
        <v>20</v>
      </c>
      <c r="Z8" s="24">
        <f t="shared" ref="Z8:Z13" si="1">U8+V8+W8+X8+Y8</f>
        <v>89</v>
      </c>
      <c r="AA8" s="24">
        <f t="shared" ref="AA8:AA13" si="2">M8*0.1+N8*0.1+R8*0.3+S8*0.1+T8*0.3+Z8*0.1</f>
        <v>61.725</v>
      </c>
      <c r="AB8" s="24" t="s">
        <v>26</v>
      </c>
      <c r="AC8" s="24"/>
    </row>
    <row r="9" s="24" customFormat="1" spans="1:28">
      <c r="A9" s="27" t="s">
        <v>27</v>
      </c>
      <c r="B9" s="28" t="s">
        <v>18</v>
      </c>
      <c r="C9" s="24">
        <v>100</v>
      </c>
      <c r="D9" s="24">
        <v>100</v>
      </c>
      <c r="E9" s="24">
        <v>64</v>
      </c>
      <c r="F9" s="24">
        <v>92</v>
      </c>
      <c r="G9" s="24">
        <v>94</v>
      </c>
      <c r="H9" s="24">
        <v>92</v>
      </c>
      <c r="I9" s="24">
        <v>100</v>
      </c>
      <c r="J9" s="24">
        <v>86</v>
      </c>
      <c r="K9" s="29">
        <v>90</v>
      </c>
      <c r="L9" s="29">
        <v>92</v>
      </c>
      <c r="M9" s="24">
        <f>AVERAGE(D9,F9:L9)</f>
        <v>93.25</v>
      </c>
      <c r="N9" s="33">
        <v>97</v>
      </c>
      <c r="O9" s="24">
        <v>53</v>
      </c>
      <c r="P9" s="24">
        <v>89</v>
      </c>
      <c r="Q9" s="24">
        <v>91</v>
      </c>
      <c r="R9" s="24">
        <f t="shared" si="0"/>
        <v>77.6666666666667</v>
      </c>
      <c r="S9" s="33">
        <v>40</v>
      </c>
      <c r="T9" s="33">
        <v>14</v>
      </c>
      <c r="U9" s="33">
        <v>7</v>
      </c>
      <c r="V9" s="33">
        <v>24</v>
      </c>
      <c r="W9" s="33">
        <v>10</v>
      </c>
      <c r="X9" s="33">
        <v>23</v>
      </c>
      <c r="Y9" s="33">
        <v>12</v>
      </c>
      <c r="Z9" s="24">
        <f t="shared" si="1"/>
        <v>76</v>
      </c>
      <c r="AA9" s="24">
        <f t="shared" si="2"/>
        <v>58.125</v>
      </c>
      <c r="AB9" s="24" t="s">
        <v>26</v>
      </c>
    </row>
    <row r="10" s="24" customFormat="1" ht="15.6" spans="1:35">
      <c r="A10" s="27" t="s">
        <v>28</v>
      </c>
      <c r="B10" s="28" t="s">
        <v>18</v>
      </c>
      <c r="C10" s="24">
        <v>98</v>
      </c>
      <c r="D10" s="29">
        <v>76</v>
      </c>
      <c r="E10" s="24">
        <v>92</v>
      </c>
      <c r="F10" s="24">
        <v>100</v>
      </c>
      <c r="G10" s="24">
        <v>98</v>
      </c>
      <c r="H10" s="29">
        <v>100</v>
      </c>
      <c r="J10" s="24" t="s">
        <v>29</v>
      </c>
      <c r="M10" s="24">
        <f>AVERAGE(C10,E10,G10:H10)</f>
        <v>97</v>
      </c>
      <c r="N10" s="33">
        <v>97</v>
      </c>
      <c r="O10" s="24">
        <v>44</v>
      </c>
      <c r="P10" s="24">
        <v>90</v>
      </c>
      <c r="Q10" s="24">
        <v>89</v>
      </c>
      <c r="R10" s="24">
        <f t="shared" si="0"/>
        <v>74.3333333333333</v>
      </c>
      <c r="S10" s="33">
        <v>40</v>
      </c>
      <c r="T10" s="33">
        <v>34</v>
      </c>
      <c r="U10" s="33">
        <v>0</v>
      </c>
      <c r="V10" s="33">
        <v>0</v>
      </c>
      <c r="W10" s="33">
        <v>10</v>
      </c>
      <c r="X10" s="33">
        <v>0</v>
      </c>
      <c r="Y10" s="33">
        <v>0</v>
      </c>
      <c r="Z10" s="24">
        <f t="shared" si="1"/>
        <v>10</v>
      </c>
      <c r="AA10" s="24">
        <f t="shared" si="2"/>
        <v>56.9</v>
      </c>
      <c r="AB10" s="24" t="s">
        <v>26</v>
      </c>
      <c r="AG10" s="35"/>
      <c r="AI10" s="35"/>
    </row>
    <row r="11" s="24" customFormat="1" ht="15.6" spans="1:33">
      <c r="A11" s="27" t="s">
        <v>30</v>
      </c>
      <c r="B11" s="28" t="s">
        <v>18</v>
      </c>
      <c r="C11" s="24">
        <v>88</v>
      </c>
      <c r="D11" s="24">
        <v>84</v>
      </c>
      <c r="E11" s="24">
        <v>92</v>
      </c>
      <c r="F11" s="29">
        <v>90</v>
      </c>
      <c r="G11" s="24">
        <v>94</v>
      </c>
      <c r="H11" s="24">
        <v>90</v>
      </c>
      <c r="I11" s="24">
        <v>98</v>
      </c>
      <c r="J11" s="24">
        <v>88</v>
      </c>
      <c r="K11" s="29">
        <v>84</v>
      </c>
      <c r="L11" s="24">
        <v>82</v>
      </c>
      <c r="M11" s="24">
        <f>AVERAGE(C11:H11,J11:K11)</f>
        <v>88.75</v>
      </c>
      <c r="N11" s="33">
        <v>96</v>
      </c>
      <c r="O11" s="24">
        <v>85</v>
      </c>
      <c r="P11" s="24">
        <v>72</v>
      </c>
      <c r="Q11" s="24">
        <v>82</v>
      </c>
      <c r="R11" s="24">
        <f t="shared" si="0"/>
        <v>79.6666666666667</v>
      </c>
      <c r="S11" s="33">
        <v>20</v>
      </c>
      <c r="T11" s="33">
        <v>16</v>
      </c>
      <c r="U11" s="33">
        <v>10</v>
      </c>
      <c r="V11" s="33">
        <v>20</v>
      </c>
      <c r="W11" s="33">
        <v>10</v>
      </c>
      <c r="X11" s="33">
        <v>20</v>
      </c>
      <c r="Y11" s="33">
        <v>14</v>
      </c>
      <c r="Z11" s="24">
        <f t="shared" si="1"/>
        <v>74</v>
      </c>
      <c r="AA11" s="24">
        <f t="shared" si="2"/>
        <v>56.575</v>
      </c>
      <c r="AB11" s="24" t="s">
        <v>26</v>
      </c>
      <c r="AG11" s="35"/>
    </row>
    <row r="12" s="24" customFormat="1" spans="1:28">
      <c r="A12" s="27" t="s">
        <v>31</v>
      </c>
      <c r="B12" s="28" t="s">
        <v>32</v>
      </c>
      <c r="C12" s="29">
        <v>92</v>
      </c>
      <c r="D12" s="29">
        <v>98</v>
      </c>
      <c r="E12" s="24">
        <v>94</v>
      </c>
      <c r="F12" s="24">
        <v>92</v>
      </c>
      <c r="G12" s="24">
        <v>98</v>
      </c>
      <c r="H12" s="24">
        <v>98</v>
      </c>
      <c r="I12" s="24">
        <v>90</v>
      </c>
      <c r="J12" s="24">
        <v>100</v>
      </c>
      <c r="K12" s="24">
        <v>96</v>
      </c>
      <c r="L12" s="24">
        <v>94</v>
      </c>
      <c r="M12" s="24">
        <f>AVERAGE(D12:I12,K12:L12)</f>
        <v>95</v>
      </c>
      <c r="N12" s="33">
        <v>93</v>
      </c>
      <c r="O12" s="24">
        <v>40</v>
      </c>
      <c r="P12" s="24">
        <v>80</v>
      </c>
      <c r="Q12" s="24">
        <v>98</v>
      </c>
      <c r="R12" s="24">
        <f t="shared" si="0"/>
        <v>72.6666666666667</v>
      </c>
      <c r="S12" s="33">
        <v>60</v>
      </c>
      <c r="T12" s="33">
        <v>4</v>
      </c>
      <c r="U12" s="33">
        <v>10</v>
      </c>
      <c r="V12" s="33">
        <v>23</v>
      </c>
      <c r="W12" s="33">
        <v>10</v>
      </c>
      <c r="X12" s="33">
        <v>28</v>
      </c>
      <c r="Y12" s="33">
        <v>13</v>
      </c>
      <c r="Z12" s="24">
        <f t="shared" si="1"/>
        <v>84</v>
      </c>
      <c r="AA12" s="24">
        <f t="shared" si="2"/>
        <v>56.2</v>
      </c>
      <c r="AB12" s="24" t="s">
        <v>26</v>
      </c>
    </row>
    <row r="13" s="24" customFormat="1" ht="15.6" spans="1:35">
      <c r="A13" s="30" t="s">
        <v>33</v>
      </c>
      <c r="B13" s="28" t="s">
        <v>32</v>
      </c>
      <c r="C13" s="29">
        <v>92</v>
      </c>
      <c r="D13" s="24">
        <v>100</v>
      </c>
      <c r="E13" s="24">
        <v>100</v>
      </c>
      <c r="F13" s="24">
        <v>96</v>
      </c>
      <c r="G13" s="29">
        <v>98</v>
      </c>
      <c r="H13" s="24">
        <v>78</v>
      </c>
      <c r="I13" s="24">
        <v>92</v>
      </c>
      <c r="J13" s="24">
        <v>96</v>
      </c>
      <c r="K13" s="24">
        <v>92</v>
      </c>
      <c r="L13" s="24">
        <v>96</v>
      </c>
      <c r="M13" s="24">
        <f>AVERAGE(C13,E13:F13,I13:L13)</f>
        <v>94.8571428571429</v>
      </c>
      <c r="N13" s="33">
        <v>85</v>
      </c>
      <c r="O13" s="24">
        <v>87</v>
      </c>
      <c r="P13" s="24">
        <v>82</v>
      </c>
      <c r="Q13" s="24">
        <v>83</v>
      </c>
      <c r="R13" s="24">
        <f t="shared" si="0"/>
        <v>84</v>
      </c>
      <c r="S13" s="33">
        <v>20</v>
      </c>
      <c r="T13" s="33">
        <v>0</v>
      </c>
      <c r="U13" s="33">
        <v>9</v>
      </c>
      <c r="V13" s="33">
        <v>30</v>
      </c>
      <c r="W13" s="33">
        <v>10</v>
      </c>
      <c r="X13" s="33">
        <v>30</v>
      </c>
      <c r="Y13" s="33">
        <v>19</v>
      </c>
      <c r="Z13" s="24">
        <f t="shared" si="1"/>
        <v>98</v>
      </c>
      <c r="AA13" s="24">
        <f t="shared" si="2"/>
        <v>54.9857142857143</v>
      </c>
      <c r="AB13" s="24" t="s">
        <v>26</v>
      </c>
      <c r="AG13" s="35"/>
      <c r="AI13" s="35"/>
    </row>
    <row r="14" ht="15.6" spans="1:35">
      <c r="A14" s="13"/>
      <c r="B14" s="5"/>
      <c r="C14" s="12"/>
      <c r="D14" s="6"/>
      <c r="E14" s="7"/>
      <c r="F14" s="7"/>
      <c r="G14" s="12"/>
      <c r="H14" s="6"/>
      <c r="I14" s="7"/>
      <c r="J14" s="7"/>
      <c r="K14" s="7"/>
      <c r="L14" s="7"/>
      <c r="N14" s="16"/>
      <c r="S14" s="16"/>
      <c r="T14" s="16"/>
      <c r="U14" s="16"/>
      <c r="V14" s="16"/>
      <c r="W14" s="16"/>
      <c r="X14" s="16"/>
      <c r="Y14" s="16"/>
      <c r="AG14" s="19"/>
      <c r="AI14" s="19"/>
    </row>
    <row r="15" ht="15.6" spans="1:35">
      <c r="A15" s="13" t="s">
        <v>34</v>
      </c>
      <c r="B15" s="5" t="s">
        <v>18</v>
      </c>
      <c r="C15" s="7">
        <v>92</v>
      </c>
      <c r="D15" s="11">
        <v>96</v>
      </c>
      <c r="E15" s="7">
        <v>98</v>
      </c>
      <c r="F15" s="6">
        <v>96</v>
      </c>
      <c r="G15" s="7">
        <v>98</v>
      </c>
      <c r="H15" s="12">
        <v>100</v>
      </c>
      <c r="I15" s="7">
        <v>98</v>
      </c>
      <c r="J15" s="7">
        <v>98</v>
      </c>
      <c r="K15" s="7">
        <v>86</v>
      </c>
      <c r="L15" s="7">
        <v>90</v>
      </c>
      <c r="M15">
        <f>AVERAGE(C15,E15,G15:H15)</f>
        <v>97</v>
      </c>
      <c r="N15" s="16">
        <v>97</v>
      </c>
      <c r="O15">
        <v>52</v>
      </c>
      <c r="P15">
        <v>89</v>
      </c>
      <c r="Q15">
        <v>86</v>
      </c>
      <c r="R15">
        <f t="shared" ref="R15:R20" si="3">AVERAGE(O15:Q15)</f>
        <v>75.6666666666667</v>
      </c>
      <c r="S15" s="16">
        <v>40</v>
      </c>
      <c r="T15" s="16">
        <v>0</v>
      </c>
      <c r="U15" s="16">
        <v>7</v>
      </c>
      <c r="V15" s="16">
        <v>20</v>
      </c>
      <c r="W15" s="16">
        <v>10</v>
      </c>
      <c r="X15" s="16">
        <v>25</v>
      </c>
      <c r="Y15" s="16">
        <v>19</v>
      </c>
      <c r="Z15">
        <f t="shared" ref="Z15:Z20" si="4">U15+V15+W15+X15+Y15</f>
        <v>81</v>
      </c>
      <c r="AA15">
        <f t="shared" ref="AA15:AA20" si="5">M15*0.1+N15*0.1+R15*0.3+S15*0.1+T15*0.3+Z15*0.1</f>
        <v>54.2</v>
      </c>
      <c r="AB15" t="s">
        <v>19</v>
      </c>
      <c r="AG15" s="19"/>
      <c r="AI15" s="19"/>
    </row>
    <row r="16" ht="15.6" spans="1:33">
      <c r="A16" s="14" t="s">
        <v>35</v>
      </c>
      <c r="B16" s="5" t="s">
        <v>18</v>
      </c>
      <c r="C16" s="11">
        <v>78</v>
      </c>
      <c r="D16" s="12">
        <v>92</v>
      </c>
      <c r="E16" s="7">
        <v>94</v>
      </c>
      <c r="F16" s="7">
        <v>94</v>
      </c>
      <c r="G16" s="6">
        <v>98</v>
      </c>
      <c r="H16" s="7">
        <v>92</v>
      </c>
      <c r="I16" s="7">
        <v>78</v>
      </c>
      <c r="J16" s="7">
        <v>94</v>
      </c>
      <c r="K16" s="7">
        <v>88</v>
      </c>
      <c r="L16" s="7">
        <v>94</v>
      </c>
      <c r="M16">
        <f>AVERAGE(D16:F16,H16:L16)</f>
        <v>90.75</v>
      </c>
      <c r="N16" s="16">
        <v>96</v>
      </c>
      <c r="O16">
        <v>29</v>
      </c>
      <c r="P16">
        <v>100</v>
      </c>
      <c r="Q16">
        <v>99</v>
      </c>
      <c r="R16">
        <f t="shared" si="3"/>
        <v>76</v>
      </c>
      <c r="S16" s="16">
        <v>20</v>
      </c>
      <c r="T16" s="16">
        <v>26</v>
      </c>
      <c r="U16" s="16">
        <v>5</v>
      </c>
      <c r="V16" s="16">
        <v>0</v>
      </c>
      <c r="W16" s="16">
        <v>10</v>
      </c>
      <c r="X16" s="16">
        <v>10</v>
      </c>
      <c r="Y16" s="16">
        <v>2</v>
      </c>
      <c r="Z16">
        <f t="shared" si="4"/>
        <v>27</v>
      </c>
      <c r="AA16">
        <f t="shared" si="5"/>
        <v>53.975</v>
      </c>
      <c r="AB16" t="s">
        <v>19</v>
      </c>
      <c r="AG16" s="19"/>
    </row>
    <row r="17" spans="1:28">
      <c r="A17" s="4" t="s">
        <v>36</v>
      </c>
      <c r="B17" s="5" t="s">
        <v>18</v>
      </c>
      <c r="C17" s="7">
        <v>98</v>
      </c>
      <c r="D17" s="7">
        <v>96</v>
      </c>
      <c r="E17" s="7">
        <v>90</v>
      </c>
      <c r="F17" s="11">
        <v>90</v>
      </c>
      <c r="G17" s="7">
        <v>96</v>
      </c>
      <c r="H17" s="7">
        <v>96</v>
      </c>
      <c r="I17" s="6">
        <v>100</v>
      </c>
      <c r="J17" s="7">
        <v>96</v>
      </c>
      <c r="K17" s="12"/>
      <c r="L17" s="7"/>
      <c r="M17">
        <f>AVERAGE(C17:E17,G17:H17,J17)</f>
        <v>95.3333333333333</v>
      </c>
      <c r="N17" s="16">
        <v>100</v>
      </c>
      <c r="O17">
        <v>87</v>
      </c>
      <c r="P17">
        <v>57</v>
      </c>
      <c r="Q17">
        <v>80.5</v>
      </c>
      <c r="R17">
        <f t="shared" si="3"/>
        <v>74.8333333333333</v>
      </c>
      <c r="S17" s="16">
        <v>20</v>
      </c>
      <c r="T17" s="16">
        <v>10</v>
      </c>
      <c r="U17" s="16">
        <v>8</v>
      </c>
      <c r="V17" s="16">
        <v>21</v>
      </c>
      <c r="W17" s="16">
        <v>10</v>
      </c>
      <c r="X17" s="16">
        <v>24</v>
      </c>
      <c r="Y17" s="16">
        <v>0</v>
      </c>
      <c r="Z17">
        <f t="shared" si="4"/>
        <v>63</v>
      </c>
      <c r="AA17">
        <f t="shared" si="5"/>
        <v>53.2833333333333</v>
      </c>
      <c r="AB17" t="s">
        <v>26</v>
      </c>
    </row>
    <row r="18" ht="15.6" spans="1:33">
      <c r="A18" s="4" t="s">
        <v>37</v>
      </c>
      <c r="B18" s="5" t="s">
        <v>32</v>
      </c>
      <c r="C18" s="12">
        <v>82</v>
      </c>
      <c r="D18" s="11">
        <v>96</v>
      </c>
      <c r="E18" s="7">
        <v>96</v>
      </c>
      <c r="F18" s="7">
        <v>84</v>
      </c>
      <c r="G18" s="7">
        <v>82</v>
      </c>
      <c r="H18" s="7">
        <v>96</v>
      </c>
      <c r="I18" s="7">
        <v>96</v>
      </c>
      <c r="J18" s="7">
        <v>96</v>
      </c>
      <c r="K18" s="11">
        <v>70</v>
      </c>
      <c r="L18" s="7">
        <v>92</v>
      </c>
      <c r="M18">
        <f>AVERAGE(C18,E18:J18,L18)</f>
        <v>90.5</v>
      </c>
      <c r="N18" s="16">
        <v>87</v>
      </c>
      <c r="O18">
        <v>73</v>
      </c>
      <c r="P18">
        <v>79</v>
      </c>
      <c r="Q18">
        <v>76</v>
      </c>
      <c r="R18">
        <f t="shared" si="3"/>
        <v>76</v>
      </c>
      <c r="S18" s="16">
        <v>20</v>
      </c>
      <c r="T18" s="16">
        <v>12</v>
      </c>
      <c r="U18" s="16">
        <v>10</v>
      </c>
      <c r="V18" s="16">
        <v>26</v>
      </c>
      <c r="W18" s="16">
        <v>10</v>
      </c>
      <c r="X18" s="16">
        <v>24</v>
      </c>
      <c r="Y18" s="16">
        <v>0</v>
      </c>
      <c r="Z18">
        <f t="shared" si="4"/>
        <v>70</v>
      </c>
      <c r="AA18">
        <f t="shared" si="5"/>
        <v>53.15</v>
      </c>
      <c r="AB18" t="s">
        <v>26</v>
      </c>
      <c r="AG18" s="19"/>
    </row>
    <row r="19" spans="1:28">
      <c r="A19" s="4" t="s">
        <v>38</v>
      </c>
      <c r="B19" s="5" t="s">
        <v>18</v>
      </c>
      <c r="C19" s="7">
        <v>90</v>
      </c>
      <c r="D19" s="6">
        <v>100</v>
      </c>
      <c r="E19" s="12">
        <v>100</v>
      </c>
      <c r="F19" s="7">
        <v>90</v>
      </c>
      <c r="G19" s="7">
        <v>82</v>
      </c>
      <c r="H19" s="7">
        <v>76</v>
      </c>
      <c r="I19" s="6">
        <v>70</v>
      </c>
      <c r="J19" s="12">
        <v>92</v>
      </c>
      <c r="K19" s="7">
        <v>88</v>
      </c>
      <c r="L19" s="7">
        <v>82</v>
      </c>
      <c r="M19">
        <f>AVERAGE(C19,E19:H19,J19:L19)</f>
        <v>87.5</v>
      </c>
      <c r="N19" s="16">
        <v>93</v>
      </c>
      <c r="O19">
        <v>85</v>
      </c>
      <c r="P19">
        <v>79</v>
      </c>
      <c r="Q19">
        <v>0</v>
      </c>
      <c r="R19">
        <f t="shared" si="3"/>
        <v>54.6666666666667</v>
      </c>
      <c r="S19" s="16">
        <v>20</v>
      </c>
      <c r="T19" s="16">
        <v>22</v>
      </c>
      <c r="U19" s="16">
        <v>5</v>
      </c>
      <c r="V19" s="16">
        <v>25</v>
      </c>
      <c r="W19" s="16">
        <v>10</v>
      </c>
      <c r="X19" s="16">
        <v>25</v>
      </c>
      <c r="Y19" s="16">
        <v>16</v>
      </c>
      <c r="Z19">
        <f t="shared" si="4"/>
        <v>81</v>
      </c>
      <c r="AA19">
        <f t="shared" si="5"/>
        <v>51.15</v>
      </c>
      <c r="AB19" t="s">
        <v>26</v>
      </c>
    </row>
    <row r="20" s="6" customFormat="1" spans="1:28">
      <c r="A20" s="4" t="s">
        <v>39</v>
      </c>
      <c r="B20" s="5" t="s">
        <v>25</v>
      </c>
      <c r="C20" s="6">
        <v>68</v>
      </c>
      <c r="D20" s="7">
        <v>84</v>
      </c>
      <c r="E20" s="7">
        <v>86</v>
      </c>
      <c r="F20" s="7">
        <v>92</v>
      </c>
      <c r="G20" s="7">
        <v>92</v>
      </c>
      <c r="H20" s="12">
        <v>96</v>
      </c>
      <c r="I20" s="7">
        <v>96</v>
      </c>
      <c r="J20" s="6">
        <v>98</v>
      </c>
      <c r="K20" s="7">
        <v>94</v>
      </c>
      <c r="L20" s="12">
        <v>74</v>
      </c>
      <c r="M20">
        <f>AVERAGE(D20:I20,K20:L20)</f>
        <v>89.25</v>
      </c>
      <c r="N20" s="16">
        <v>74</v>
      </c>
      <c r="O20">
        <v>48</v>
      </c>
      <c r="P20">
        <v>38</v>
      </c>
      <c r="Q20">
        <v>81</v>
      </c>
      <c r="R20">
        <f t="shared" si="3"/>
        <v>55.6666666666667</v>
      </c>
      <c r="S20" s="16">
        <v>20</v>
      </c>
      <c r="T20" s="16">
        <v>40</v>
      </c>
      <c r="U20" s="16">
        <v>5</v>
      </c>
      <c r="V20" s="16">
        <v>10</v>
      </c>
      <c r="W20" s="16">
        <v>10</v>
      </c>
      <c r="X20" s="16">
        <v>15</v>
      </c>
      <c r="Y20" s="16">
        <v>0</v>
      </c>
      <c r="Z20">
        <f t="shared" si="4"/>
        <v>40</v>
      </c>
      <c r="AA20">
        <f t="shared" si="5"/>
        <v>51.025</v>
      </c>
      <c r="AB20" t="s">
        <v>26</v>
      </c>
    </row>
    <row r="21" spans="1:28">
      <c r="A21" s="4" t="s">
        <v>40</v>
      </c>
      <c r="B21" s="5" t="s">
        <v>32</v>
      </c>
      <c r="C21" s="6">
        <v>82</v>
      </c>
      <c r="D21" s="7">
        <v>92</v>
      </c>
      <c r="E21" s="12">
        <v>92</v>
      </c>
      <c r="F21" s="7">
        <v>88</v>
      </c>
      <c r="G21" s="12">
        <v>90</v>
      </c>
      <c r="H21" s="7">
        <v>84</v>
      </c>
      <c r="I21" s="7">
        <v>92</v>
      </c>
      <c r="J21" s="7">
        <v>96</v>
      </c>
      <c r="K21" s="6">
        <v>98</v>
      </c>
      <c r="L21" s="7">
        <v>86</v>
      </c>
      <c r="M21">
        <f>AVERAGE(D21:J21,L21)</f>
        <v>90</v>
      </c>
      <c r="N21" s="16">
        <v>94</v>
      </c>
      <c r="O21">
        <v>52</v>
      </c>
      <c r="P21">
        <v>80</v>
      </c>
      <c r="Q21">
        <v>90</v>
      </c>
      <c r="R21">
        <f t="shared" ref="R21:R29" si="6">AVERAGE(O21:Q21)</f>
        <v>74</v>
      </c>
      <c r="S21" s="16">
        <v>20</v>
      </c>
      <c r="T21" s="16">
        <v>4</v>
      </c>
      <c r="U21" s="16">
        <v>0</v>
      </c>
      <c r="V21" s="16">
        <v>0</v>
      </c>
      <c r="W21" s="16">
        <v>10</v>
      </c>
      <c r="X21" s="16">
        <v>15</v>
      </c>
      <c r="Y21" s="16">
        <v>10</v>
      </c>
      <c r="Z21">
        <f t="shared" ref="Z21:Z29" si="7">U21+V21+W21+X21+Y21</f>
        <v>35</v>
      </c>
      <c r="AA21">
        <f t="shared" ref="AA21:AA29" si="8">M21*0.1+N21*0.1+R21*0.3+S21*0.1+T21*0.3+Z21*0.1</f>
        <v>47.3</v>
      </c>
      <c r="AB21" t="s">
        <v>19</v>
      </c>
    </row>
    <row r="22" spans="1:28">
      <c r="A22" s="22" t="s">
        <v>41</v>
      </c>
      <c r="B22" s="5" t="s">
        <v>32</v>
      </c>
      <c r="C22" s="12">
        <v>88</v>
      </c>
      <c r="D22" s="12">
        <v>88</v>
      </c>
      <c r="E22" s="6">
        <v>100</v>
      </c>
      <c r="F22" s="7">
        <v>98</v>
      </c>
      <c r="G22" s="6">
        <v>84</v>
      </c>
      <c r="H22" s="7">
        <v>90</v>
      </c>
      <c r="I22" s="7">
        <v>98</v>
      </c>
      <c r="J22" s="7">
        <v>90</v>
      </c>
      <c r="K22" s="7">
        <v>98</v>
      </c>
      <c r="L22" s="7">
        <v>100</v>
      </c>
      <c r="M22">
        <f>AVERAGE(C22:D22,F22,H22:L22)</f>
        <v>93.75</v>
      </c>
      <c r="N22" s="16">
        <v>71</v>
      </c>
      <c r="O22">
        <v>70</v>
      </c>
      <c r="P22">
        <v>90</v>
      </c>
      <c r="Q22">
        <v>51</v>
      </c>
      <c r="R22">
        <f t="shared" si="6"/>
        <v>70.3333333333333</v>
      </c>
      <c r="S22" s="16">
        <v>20</v>
      </c>
      <c r="T22" s="16">
        <v>0</v>
      </c>
      <c r="U22" s="16">
        <v>10</v>
      </c>
      <c r="V22" s="16">
        <v>26</v>
      </c>
      <c r="W22" s="16">
        <v>10</v>
      </c>
      <c r="X22" s="16">
        <v>10</v>
      </c>
      <c r="Y22" s="16">
        <v>20</v>
      </c>
      <c r="Z22">
        <f t="shared" si="7"/>
        <v>76</v>
      </c>
      <c r="AA22">
        <f t="shared" si="8"/>
        <v>47.175</v>
      </c>
      <c r="AB22" t="s">
        <v>26</v>
      </c>
    </row>
    <row r="23" spans="1:28">
      <c r="A23" s="4" t="s">
        <v>42</v>
      </c>
      <c r="B23" s="5" t="s">
        <v>18</v>
      </c>
      <c r="C23" s="6">
        <v>28</v>
      </c>
      <c r="D23" s="12">
        <v>88</v>
      </c>
      <c r="E23" s="11">
        <v>100</v>
      </c>
      <c r="F23" s="7">
        <v>94</v>
      </c>
      <c r="G23" s="7">
        <v>90</v>
      </c>
      <c r="H23" s="7">
        <v>98</v>
      </c>
      <c r="I23" s="7">
        <v>94</v>
      </c>
      <c r="J23" s="7"/>
      <c r="K23" s="7"/>
      <c r="L23" s="7"/>
      <c r="M23">
        <f>AVERAGE(D23,F23:I23)</f>
        <v>92.8</v>
      </c>
      <c r="N23" s="16">
        <v>97</v>
      </c>
      <c r="O23">
        <v>88</v>
      </c>
      <c r="P23">
        <v>40</v>
      </c>
      <c r="Q23">
        <v>70.5</v>
      </c>
      <c r="R23">
        <f t="shared" si="6"/>
        <v>66.1666666666667</v>
      </c>
      <c r="S23" s="16">
        <v>50</v>
      </c>
      <c r="T23" s="16">
        <v>0</v>
      </c>
      <c r="U23" s="16">
        <v>0</v>
      </c>
      <c r="V23" s="16">
        <v>0</v>
      </c>
      <c r="W23" s="16">
        <v>10</v>
      </c>
      <c r="X23" s="16">
        <v>15</v>
      </c>
      <c r="Y23" s="16">
        <v>0</v>
      </c>
      <c r="Z23">
        <f t="shared" si="7"/>
        <v>25</v>
      </c>
      <c r="AA23">
        <f t="shared" si="8"/>
        <v>46.33</v>
      </c>
      <c r="AB23" t="s">
        <v>19</v>
      </c>
    </row>
    <row r="24" spans="1:28">
      <c r="A24" s="4" t="s">
        <v>43</v>
      </c>
      <c r="B24" s="5" t="s">
        <v>32</v>
      </c>
      <c r="C24" s="7">
        <v>92</v>
      </c>
      <c r="D24" s="6">
        <v>86</v>
      </c>
      <c r="E24" s="12">
        <v>98</v>
      </c>
      <c r="F24" s="7">
        <v>98</v>
      </c>
      <c r="G24" s="7">
        <v>88</v>
      </c>
      <c r="H24" s="7">
        <v>94</v>
      </c>
      <c r="I24" s="7">
        <v>94</v>
      </c>
      <c r="J24" s="7">
        <v>96</v>
      </c>
      <c r="K24" s="7">
        <v>92</v>
      </c>
      <c r="L24" s="11">
        <v>100</v>
      </c>
      <c r="M24">
        <f>AVERAGE(E24:K24,C24)</f>
        <v>94</v>
      </c>
      <c r="N24" s="16">
        <v>96</v>
      </c>
      <c r="O24">
        <v>95</v>
      </c>
      <c r="P24">
        <v>88</v>
      </c>
      <c r="Q24">
        <v>0</v>
      </c>
      <c r="R24">
        <f t="shared" si="6"/>
        <v>61</v>
      </c>
      <c r="S24" s="16">
        <v>20</v>
      </c>
      <c r="T24" s="16">
        <v>8</v>
      </c>
      <c r="U24" s="16">
        <v>0</v>
      </c>
      <c r="V24" s="16">
        <v>10</v>
      </c>
      <c r="W24" s="16">
        <v>10</v>
      </c>
      <c r="X24" s="16">
        <v>20</v>
      </c>
      <c r="Y24" s="16">
        <v>0</v>
      </c>
      <c r="Z24">
        <f t="shared" si="7"/>
        <v>40</v>
      </c>
      <c r="AA24">
        <f t="shared" si="8"/>
        <v>45.7</v>
      </c>
      <c r="AB24" t="s">
        <v>19</v>
      </c>
    </row>
    <row r="25" spans="1:28">
      <c r="A25" s="4" t="s">
        <v>44</v>
      </c>
      <c r="B25" s="5" t="s">
        <v>32</v>
      </c>
      <c r="C25" s="6">
        <v>100</v>
      </c>
      <c r="D25" s="7">
        <v>100</v>
      </c>
      <c r="E25" s="6">
        <v>78</v>
      </c>
      <c r="F25" s="7">
        <v>92</v>
      </c>
      <c r="G25" s="7">
        <v>92</v>
      </c>
      <c r="H25" s="12">
        <v>98</v>
      </c>
      <c r="I25" s="7">
        <v>88</v>
      </c>
      <c r="J25" s="12">
        <v>100</v>
      </c>
      <c r="K25" s="7">
        <v>88</v>
      </c>
      <c r="L25" s="7">
        <v>92</v>
      </c>
      <c r="M25">
        <f>AVERAGE(D25,F25:L25)</f>
        <v>93.75</v>
      </c>
      <c r="N25" s="16">
        <v>69</v>
      </c>
      <c r="O25">
        <v>40</v>
      </c>
      <c r="P25">
        <v>95</v>
      </c>
      <c r="Q25">
        <v>39</v>
      </c>
      <c r="R25">
        <f t="shared" si="6"/>
        <v>58</v>
      </c>
      <c r="S25" s="16">
        <v>20</v>
      </c>
      <c r="T25" s="16">
        <v>0</v>
      </c>
      <c r="U25" s="16">
        <v>0</v>
      </c>
      <c r="V25" s="16">
        <v>20</v>
      </c>
      <c r="W25" s="16">
        <v>10</v>
      </c>
      <c r="X25" s="16">
        <v>20</v>
      </c>
      <c r="Y25" s="16">
        <v>15</v>
      </c>
      <c r="Z25">
        <f t="shared" si="7"/>
        <v>65</v>
      </c>
      <c r="AA25">
        <f t="shared" si="8"/>
        <v>42.175</v>
      </c>
      <c r="AB25" t="s">
        <v>26</v>
      </c>
    </row>
    <row r="26" spans="1:28">
      <c r="A26" s="4" t="s">
        <v>45</v>
      </c>
      <c r="B26" s="5" t="s">
        <v>32</v>
      </c>
      <c r="C26" s="7">
        <v>86</v>
      </c>
      <c r="D26" s="12">
        <v>94</v>
      </c>
      <c r="E26" s="12">
        <v>90</v>
      </c>
      <c r="F26" s="7">
        <v>96</v>
      </c>
      <c r="G26" s="6">
        <v>100</v>
      </c>
      <c r="H26" s="7">
        <v>90</v>
      </c>
      <c r="I26" s="7">
        <v>90</v>
      </c>
      <c r="J26" s="7">
        <v>80</v>
      </c>
      <c r="K26" s="7">
        <v>96</v>
      </c>
      <c r="L26" s="6">
        <v>74</v>
      </c>
      <c r="M26">
        <f>AVERAGE(D25:I25,K25:L25)</f>
        <v>91</v>
      </c>
      <c r="N26" s="16">
        <v>90</v>
      </c>
      <c r="O26">
        <v>38</v>
      </c>
      <c r="P26">
        <v>37</v>
      </c>
      <c r="Q26">
        <v>48</v>
      </c>
      <c r="R26">
        <f t="shared" si="6"/>
        <v>41</v>
      </c>
      <c r="S26" s="16">
        <v>40</v>
      </c>
      <c r="T26" s="16">
        <v>8</v>
      </c>
      <c r="U26" s="16">
        <v>0</v>
      </c>
      <c r="V26" s="16">
        <v>0</v>
      </c>
      <c r="W26" s="16">
        <v>10</v>
      </c>
      <c r="X26" s="16">
        <v>10</v>
      </c>
      <c r="Y26" s="16">
        <v>0</v>
      </c>
      <c r="Z26">
        <f t="shared" si="7"/>
        <v>20</v>
      </c>
      <c r="AA26">
        <f t="shared" si="8"/>
        <v>38.8</v>
      </c>
      <c r="AB26" t="s">
        <v>26</v>
      </c>
    </row>
    <row r="27" spans="1:28">
      <c r="A27" s="4" t="s">
        <v>46</v>
      </c>
      <c r="B27" s="5" t="s">
        <v>32</v>
      </c>
      <c r="C27" s="12">
        <v>84</v>
      </c>
      <c r="D27" s="12">
        <v>90</v>
      </c>
      <c r="E27" s="7">
        <v>92</v>
      </c>
      <c r="F27" s="7">
        <v>98</v>
      </c>
      <c r="G27" s="7">
        <v>88</v>
      </c>
      <c r="H27" s="7">
        <v>94</v>
      </c>
      <c r="I27" s="7">
        <v>84</v>
      </c>
      <c r="J27" s="7">
        <v>84</v>
      </c>
      <c r="K27" s="6">
        <v>100</v>
      </c>
      <c r="L27" s="6">
        <v>76</v>
      </c>
      <c r="M27">
        <f>AVERAGE(C27:J27)</f>
        <v>89.25</v>
      </c>
      <c r="N27" s="16">
        <v>88</v>
      </c>
      <c r="O27">
        <v>40</v>
      </c>
      <c r="P27">
        <v>17</v>
      </c>
      <c r="Q27">
        <v>35</v>
      </c>
      <c r="R27">
        <f t="shared" si="6"/>
        <v>30.6666666666667</v>
      </c>
      <c r="S27" s="16">
        <v>20</v>
      </c>
      <c r="T27" s="16">
        <v>6</v>
      </c>
      <c r="U27" s="16">
        <v>7</v>
      </c>
      <c r="V27" s="16">
        <v>26</v>
      </c>
      <c r="W27" s="16">
        <v>10</v>
      </c>
      <c r="X27" s="16">
        <v>10</v>
      </c>
      <c r="Y27" s="16">
        <v>0</v>
      </c>
      <c r="Z27">
        <f t="shared" si="7"/>
        <v>53</v>
      </c>
      <c r="AA27">
        <f t="shared" si="8"/>
        <v>36.025</v>
      </c>
      <c r="AB27" t="s">
        <v>26</v>
      </c>
    </row>
    <row r="28" spans="1:28">
      <c r="A28" s="4" t="s">
        <v>47</v>
      </c>
      <c r="B28" s="5" t="s">
        <v>25</v>
      </c>
      <c r="C28" s="6">
        <v>100</v>
      </c>
      <c r="D28" s="6">
        <v>74</v>
      </c>
      <c r="E28" s="7">
        <v>100</v>
      </c>
      <c r="F28" s="7">
        <v>74</v>
      </c>
      <c r="G28" s="7">
        <v>78</v>
      </c>
      <c r="H28" s="12">
        <v>84</v>
      </c>
      <c r="I28" s="7">
        <v>90</v>
      </c>
      <c r="J28" s="12">
        <v>92</v>
      </c>
      <c r="K28" s="7">
        <v>80</v>
      </c>
      <c r="L28" s="7">
        <v>94</v>
      </c>
      <c r="M28">
        <f>AVERAGE(E28:L28)</f>
        <v>86.5</v>
      </c>
      <c r="N28" s="16">
        <v>87</v>
      </c>
      <c r="O28">
        <v>75</v>
      </c>
      <c r="P28">
        <v>40</v>
      </c>
      <c r="Q28">
        <v>8</v>
      </c>
      <c r="R28">
        <f t="shared" si="6"/>
        <v>41</v>
      </c>
      <c r="S28" s="16">
        <v>20</v>
      </c>
      <c r="T28" s="16">
        <v>0</v>
      </c>
      <c r="U28" s="16">
        <v>0</v>
      </c>
      <c r="V28" s="16">
        <v>0</v>
      </c>
      <c r="W28" s="16">
        <v>10</v>
      </c>
      <c r="X28" s="16">
        <v>10</v>
      </c>
      <c r="Y28" s="16">
        <v>6</v>
      </c>
      <c r="Z28">
        <f t="shared" si="7"/>
        <v>26</v>
      </c>
      <c r="AA28">
        <f t="shared" si="8"/>
        <v>34.25</v>
      </c>
      <c r="AB28" t="s">
        <v>26</v>
      </c>
    </row>
    <row r="29" spans="1:28">
      <c r="A29" t="s">
        <v>48</v>
      </c>
      <c r="B29" s="5" t="s">
        <v>23</v>
      </c>
      <c r="C29" s="7">
        <v>92</v>
      </c>
      <c r="D29" s="7">
        <v>94</v>
      </c>
      <c r="E29" s="7">
        <v>88</v>
      </c>
      <c r="F29" s="11">
        <v>100</v>
      </c>
      <c r="G29" s="7">
        <v>92</v>
      </c>
      <c r="H29" s="7">
        <v>94</v>
      </c>
      <c r="I29" s="7">
        <v>90</v>
      </c>
      <c r="J29" s="6">
        <v>76</v>
      </c>
      <c r="K29" s="12">
        <v>96</v>
      </c>
      <c r="L29" s="7">
        <v>96</v>
      </c>
      <c r="M29">
        <f>AVERAGE(C29:E29,G29:I29,K29:L29)</f>
        <v>92.75</v>
      </c>
      <c r="N29" s="16">
        <v>72</v>
      </c>
      <c r="O29">
        <v>70</v>
      </c>
      <c r="P29">
        <v>12</v>
      </c>
      <c r="Q29">
        <v>24</v>
      </c>
      <c r="R29">
        <f t="shared" si="6"/>
        <v>35.3333333333333</v>
      </c>
      <c r="S29" s="16">
        <v>20</v>
      </c>
      <c r="T29" s="16">
        <v>8</v>
      </c>
      <c r="U29" s="16">
        <v>7</v>
      </c>
      <c r="V29" s="16">
        <v>0</v>
      </c>
      <c r="W29" s="16">
        <v>10</v>
      </c>
      <c r="X29" s="16">
        <v>10</v>
      </c>
      <c r="Y29" s="16">
        <v>0</v>
      </c>
      <c r="Z29">
        <f t="shared" si="7"/>
        <v>27</v>
      </c>
      <c r="AA29">
        <f t="shared" si="8"/>
        <v>34.175</v>
      </c>
      <c r="AB29" t="s">
        <v>26</v>
      </c>
    </row>
    <row r="30" spans="1:25">
      <c r="A30" s="12"/>
      <c r="B30" s="5"/>
      <c r="C30" s="12"/>
      <c r="D30" s="12"/>
      <c r="E30" s="7"/>
      <c r="F30" s="7"/>
      <c r="G30" s="7"/>
      <c r="H30" s="7"/>
      <c r="I30" s="7"/>
      <c r="J30" s="7"/>
      <c r="K30" s="7"/>
      <c r="L30" s="7"/>
      <c r="N30" s="16"/>
      <c r="S30" s="16"/>
      <c r="T30" s="16"/>
      <c r="U30" s="16"/>
      <c r="V30" s="16"/>
      <c r="W30" s="16"/>
      <c r="X30" s="16"/>
      <c r="Y30" s="16"/>
    </row>
    <row r="31" spans="5:25">
      <c r="E31" s="31"/>
      <c r="K31" s="31"/>
      <c r="T31" s="16"/>
      <c r="U31" s="16"/>
      <c r="V31" s="16"/>
      <c r="W31" s="16"/>
      <c r="X31" s="16"/>
      <c r="Y31" s="16"/>
    </row>
    <row r="32" spans="5:25">
      <c r="E32" s="31"/>
      <c r="K32" s="31"/>
      <c r="U32" s="16"/>
      <c r="V32" s="16"/>
      <c r="W32" s="16"/>
      <c r="X32" s="16"/>
      <c r="Y32" s="16"/>
    </row>
    <row r="33" spans="3:4">
      <c r="C33" s="31"/>
      <c r="D33" s="31"/>
    </row>
    <row r="34" spans="8:12">
      <c r="H34" s="31"/>
      <c r="L34" s="31"/>
    </row>
    <row r="35" spans="3:4">
      <c r="C35" s="31"/>
      <c r="D35" s="31"/>
    </row>
    <row r="36" spans="1:8">
      <c r="A36" s="6"/>
      <c r="G36" s="31"/>
      <c r="H36" s="31"/>
    </row>
  </sheetData>
  <autoFilter ref="A1:AC29">
    <extLst/>
  </autoFilter>
  <sortState ref="A17:AB30">
    <sortCondition ref="AA17:AA30" descending="1"/>
  </sortState>
  <mergeCells count="3">
    <mergeCell ref="C1:L1"/>
    <mergeCell ref="O1:Q1"/>
    <mergeCell ref="U1:Z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"/>
  <sheetViews>
    <sheetView workbookViewId="0">
      <selection activeCell="A24" sqref="A24"/>
    </sheetView>
  </sheetViews>
  <sheetFormatPr defaultColWidth="8.88888888888889" defaultRowHeight="14.4"/>
  <cols>
    <col min="1" max="1" width="23.1111111111111" customWidth="1"/>
    <col min="2" max="2" width="11.8888888888889" customWidth="1"/>
    <col min="3" max="12" width="5.23148148148148" customWidth="1"/>
    <col min="13" max="13" width="11.8981481481481" customWidth="1"/>
    <col min="14" max="14" width="42.5555555555556" customWidth="1"/>
    <col min="15" max="15" width="14.3796296296296" customWidth="1"/>
    <col min="16" max="16" width="12.0277777777778" customWidth="1"/>
    <col min="17" max="17" width="12.6759259259259" customWidth="1"/>
    <col min="18" max="18" width="8" customWidth="1"/>
    <col min="19" max="19" width="21" customWidth="1"/>
    <col min="20" max="20" width="30.5555555555556" customWidth="1"/>
    <col min="21" max="21" width="9.22222222222222" customWidth="1"/>
    <col min="22" max="22" width="25.7777777777778" customWidth="1"/>
    <col min="23" max="23" width="13.8888888888889" customWidth="1"/>
    <col min="24" max="25" width="18.6666666666667" customWidth="1"/>
    <col min="26" max="26" width="5.88888888888889" customWidth="1"/>
    <col min="27" max="27" width="12.8888888888889" customWidth="1"/>
    <col min="28" max="29" width="10.1111111111111" customWidth="1"/>
    <col min="30" max="30" width="9"/>
    <col min="31" max="31" width="19.1111111111111" customWidth="1"/>
    <col min="32" max="32" width="9"/>
    <col min="33" max="33" width="24.8796296296296" customWidth="1"/>
    <col min="34" max="16384" width="9"/>
  </cols>
  <sheetData>
    <row r="1" s="1" customFormat="1" spans="1:29">
      <c r="A1" s="1" t="s">
        <v>0</v>
      </c>
      <c r="B1" s="1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1" t="s">
        <v>3</v>
      </c>
      <c r="N1" s="1" t="s">
        <v>4</v>
      </c>
      <c r="O1" s="3" t="s">
        <v>5</v>
      </c>
      <c r="P1" s="3"/>
      <c r="Q1" s="3"/>
      <c r="R1" s="1" t="s">
        <v>3</v>
      </c>
      <c r="S1" s="1" t="s">
        <v>6</v>
      </c>
      <c r="T1" s="1" t="s">
        <v>7</v>
      </c>
      <c r="U1" s="3" t="s">
        <v>8</v>
      </c>
      <c r="V1" s="3"/>
      <c r="W1" s="3"/>
      <c r="X1" s="3"/>
      <c r="Y1" s="3"/>
      <c r="Z1" s="3"/>
      <c r="AA1" s="18" t="s">
        <v>9</v>
      </c>
      <c r="AB1" s="1" t="s">
        <v>10</v>
      </c>
      <c r="AC1" s="1" t="s">
        <v>11</v>
      </c>
    </row>
    <row r="2" customFormat="1" spans="1:27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/>
      <c r="N2" s="3"/>
      <c r="O2" s="1">
        <v>10</v>
      </c>
      <c r="P2" s="1">
        <v>11</v>
      </c>
      <c r="Q2" s="1">
        <v>4</v>
      </c>
      <c r="R2" s="1"/>
      <c r="S2" s="1"/>
      <c r="T2" s="3"/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Z2" s="1" t="s">
        <v>9</v>
      </c>
      <c r="AA2" s="1"/>
    </row>
    <row r="3" s="1" customFormat="1" spans="1:29">
      <c r="A3" s="4" t="s">
        <v>24</v>
      </c>
      <c r="B3" s="5" t="s">
        <v>25</v>
      </c>
      <c r="C3" s="12">
        <v>98</v>
      </c>
      <c r="D3" s="7">
        <v>96</v>
      </c>
      <c r="E3" s="7">
        <v>94</v>
      </c>
      <c r="F3" s="7">
        <v>100</v>
      </c>
      <c r="G3" s="7">
        <v>98</v>
      </c>
      <c r="H3" s="6">
        <v>100</v>
      </c>
      <c r="I3" s="11">
        <v>92</v>
      </c>
      <c r="J3" s="7">
        <v>100</v>
      </c>
      <c r="K3" s="7">
        <v>94</v>
      </c>
      <c r="L3" s="7">
        <v>98</v>
      </c>
      <c r="M3">
        <v>97.25</v>
      </c>
      <c r="N3" s="16">
        <v>85</v>
      </c>
      <c r="O3">
        <v>50</v>
      </c>
      <c r="P3">
        <v>16</v>
      </c>
      <c r="Q3">
        <v>20</v>
      </c>
      <c r="R3">
        <v>28.6666666666667</v>
      </c>
      <c r="S3" s="16">
        <v>20</v>
      </c>
      <c r="T3" s="16">
        <v>80</v>
      </c>
      <c r="U3" s="16">
        <v>8</v>
      </c>
      <c r="V3" s="16">
        <v>25</v>
      </c>
      <c r="W3" s="16">
        <v>10</v>
      </c>
      <c r="X3" s="16">
        <v>26</v>
      </c>
      <c r="Y3" s="16">
        <v>20</v>
      </c>
      <c r="Z3">
        <v>89</v>
      </c>
      <c r="AA3">
        <v>61.725</v>
      </c>
      <c r="AB3" t="s">
        <v>26</v>
      </c>
      <c r="AC3"/>
    </row>
    <row r="4" s="1" customFormat="1" spans="1:29">
      <c r="A4" s="4"/>
      <c r="B4" s="5"/>
      <c r="C4" s="12"/>
      <c r="D4" s="7"/>
      <c r="E4" s="7"/>
      <c r="F4" s="7"/>
      <c r="G4" s="7"/>
      <c r="H4" s="6"/>
      <c r="I4" s="11"/>
      <c r="J4" s="7"/>
      <c r="K4" s="7"/>
      <c r="L4" s="7"/>
      <c r="M4"/>
      <c r="N4" s="16"/>
      <c r="O4"/>
      <c r="P4"/>
      <c r="Q4"/>
      <c r="R4"/>
      <c r="S4" s="16"/>
      <c r="T4" s="16"/>
      <c r="U4" s="16"/>
      <c r="V4" s="16"/>
      <c r="W4" s="16"/>
      <c r="X4" s="16"/>
      <c r="Y4" s="16"/>
      <c r="Z4"/>
      <c r="AA4"/>
      <c r="AB4"/>
      <c r="AC4"/>
    </row>
    <row r="5" s="6" customFormat="1" spans="1:28">
      <c r="A5" s="4" t="s">
        <v>39</v>
      </c>
      <c r="B5" s="5" t="s">
        <v>25</v>
      </c>
      <c r="C5" s="6">
        <v>68</v>
      </c>
      <c r="D5" s="7">
        <v>84</v>
      </c>
      <c r="E5" s="7">
        <v>86</v>
      </c>
      <c r="F5" s="7">
        <v>92</v>
      </c>
      <c r="G5" s="7">
        <v>92</v>
      </c>
      <c r="H5" s="12">
        <v>96</v>
      </c>
      <c r="I5" s="7">
        <v>96</v>
      </c>
      <c r="J5" s="6">
        <v>98</v>
      </c>
      <c r="K5" s="7">
        <v>94</v>
      </c>
      <c r="L5" s="12">
        <v>74</v>
      </c>
      <c r="M5">
        <v>89.25</v>
      </c>
      <c r="N5" s="16">
        <v>74</v>
      </c>
      <c r="O5">
        <v>48</v>
      </c>
      <c r="P5">
        <v>38</v>
      </c>
      <c r="Q5">
        <v>81</v>
      </c>
      <c r="R5">
        <v>55.6666666666667</v>
      </c>
      <c r="S5" s="16">
        <v>20</v>
      </c>
      <c r="T5" s="16">
        <v>40</v>
      </c>
      <c r="U5" s="16">
        <v>5</v>
      </c>
      <c r="V5" s="16">
        <v>10</v>
      </c>
      <c r="W5" s="16">
        <v>10</v>
      </c>
      <c r="X5" s="16">
        <v>15</v>
      </c>
      <c r="Y5" s="16">
        <v>0</v>
      </c>
      <c r="Z5">
        <v>40</v>
      </c>
      <c r="AA5">
        <v>51.025</v>
      </c>
      <c r="AB5" t="s">
        <v>26</v>
      </c>
    </row>
    <row r="6" customFormat="1" spans="1:28">
      <c r="A6" s="4" t="s">
        <v>47</v>
      </c>
      <c r="B6" s="5" t="s">
        <v>25</v>
      </c>
      <c r="C6" s="6">
        <v>100</v>
      </c>
      <c r="D6" s="6">
        <v>74</v>
      </c>
      <c r="E6" s="7">
        <v>100</v>
      </c>
      <c r="F6" s="7">
        <v>74</v>
      </c>
      <c r="G6" s="7">
        <v>78</v>
      </c>
      <c r="H6" s="12">
        <v>84</v>
      </c>
      <c r="I6" s="7">
        <v>90</v>
      </c>
      <c r="J6" s="12">
        <v>92</v>
      </c>
      <c r="K6" s="7">
        <v>80</v>
      </c>
      <c r="L6" s="7">
        <v>94</v>
      </c>
      <c r="M6">
        <v>86.5</v>
      </c>
      <c r="N6" s="16">
        <v>87</v>
      </c>
      <c r="O6">
        <v>75</v>
      </c>
      <c r="P6">
        <v>40</v>
      </c>
      <c r="Q6">
        <v>8</v>
      </c>
      <c r="R6">
        <v>41</v>
      </c>
      <c r="S6" s="16">
        <v>20</v>
      </c>
      <c r="T6" s="16">
        <v>0</v>
      </c>
      <c r="U6" s="16">
        <v>0</v>
      </c>
      <c r="V6" s="16">
        <v>0</v>
      </c>
      <c r="W6" s="16">
        <v>10</v>
      </c>
      <c r="X6" s="16">
        <v>10</v>
      </c>
      <c r="Y6" s="16">
        <v>6</v>
      </c>
      <c r="Z6">
        <v>26</v>
      </c>
      <c r="AA6">
        <v>34.25</v>
      </c>
      <c r="AB6" t="s">
        <v>26</v>
      </c>
    </row>
    <row r="8" ht="31.2" spans="1:2">
      <c r="A8" s="15" t="s">
        <v>49</v>
      </c>
      <c r="B8">
        <f>17/107*10</f>
        <v>1.58878504672897</v>
      </c>
    </row>
    <row r="9" spans="2:2">
      <c r="B9" t="s">
        <v>50</v>
      </c>
    </row>
  </sheetData>
  <mergeCells count="3">
    <mergeCell ref="C1:L1"/>
    <mergeCell ref="O1:Q1"/>
    <mergeCell ref="U1:Z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6"/>
  <sheetViews>
    <sheetView workbookViewId="0">
      <selection activeCell="A24" sqref="A24"/>
    </sheetView>
  </sheetViews>
  <sheetFormatPr defaultColWidth="8.88888888888889" defaultRowHeight="14.4"/>
  <cols>
    <col min="1" max="1" width="23.1111111111111" customWidth="1"/>
    <col min="2" max="2" width="11.8888888888889" customWidth="1"/>
    <col min="3" max="12" width="5.23148148148148" customWidth="1"/>
    <col min="13" max="13" width="11.8981481481481" customWidth="1"/>
    <col min="14" max="14" width="42.5555555555556" customWidth="1"/>
    <col min="15" max="15" width="14.3796296296296" customWidth="1"/>
    <col min="16" max="16" width="12.0277777777778" customWidth="1"/>
    <col min="17" max="17" width="12.6759259259259" customWidth="1"/>
    <col min="18" max="18" width="8" customWidth="1"/>
    <col min="19" max="19" width="21" customWidth="1"/>
    <col min="20" max="20" width="30.5555555555556" customWidth="1"/>
    <col min="21" max="21" width="9.22222222222222" customWidth="1"/>
    <col min="22" max="22" width="25.7777777777778" customWidth="1"/>
    <col min="23" max="23" width="13.8888888888889" customWidth="1"/>
    <col min="24" max="25" width="18.6666666666667" customWidth="1"/>
    <col min="26" max="26" width="5.88888888888889" customWidth="1"/>
    <col min="27" max="27" width="12.8888888888889" customWidth="1"/>
    <col min="28" max="29" width="10.1111111111111" customWidth="1"/>
    <col min="30" max="30" width="9"/>
    <col min="31" max="31" width="19.1111111111111" customWidth="1"/>
    <col min="32" max="32" width="9"/>
    <col min="33" max="33" width="24.8796296296296" customWidth="1"/>
    <col min="34" max="16384" width="9"/>
  </cols>
  <sheetData>
    <row r="1" s="1" customFormat="1" spans="1:29">
      <c r="A1" s="1" t="s">
        <v>0</v>
      </c>
      <c r="B1" s="1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1" t="s">
        <v>3</v>
      </c>
      <c r="N1" s="1" t="s">
        <v>4</v>
      </c>
      <c r="O1" s="3" t="s">
        <v>5</v>
      </c>
      <c r="P1" s="3"/>
      <c r="Q1" s="3"/>
      <c r="R1" s="1" t="s">
        <v>3</v>
      </c>
      <c r="S1" s="1" t="s">
        <v>6</v>
      </c>
      <c r="T1" s="1" t="s">
        <v>7</v>
      </c>
      <c r="U1" s="3" t="s">
        <v>8</v>
      </c>
      <c r="V1" s="3"/>
      <c r="W1" s="3"/>
      <c r="X1" s="3"/>
      <c r="Y1" s="3"/>
      <c r="Z1" s="3"/>
      <c r="AA1" s="18" t="s">
        <v>9</v>
      </c>
      <c r="AB1" s="1" t="s">
        <v>10</v>
      </c>
      <c r="AC1" s="1" t="s">
        <v>11</v>
      </c>
    </row>
    <row r="2" customFormat="1" spans="1:27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/>
      <c r="N2" s="3"/>
      <c r="O2" s="1">
        <v>10</v>
      </c>
      <c r="P2" s="1">
        <v>11</v>
      </c>
      <c r="Q2" s="1">
        <v>4</v>
      </c>
      <c r="R2" s="1"/>
      <c r="S2" s="1"/>
      <c r="T2" s="3"/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Z2" s="1" t="s">
        <v>9</v>
      </c>
      <c r="AA2" s="1"/>
    </row>
    <row r="3" customFormat="1" spans="1:28">
      <c r="A3" s="4" t="s">
        <v>31</v>
      </c>
      <c r="B3" s="5" t="s">
        <v>32</v>
      </c>
      <c r="C3" s="11">
        <v>92</v>
      </c>
      <c r="D3" s="12">
        <v>98</v>
      </c>
      <c r="E3" s="7">
        <v>94</v>
      </c>
      <c r="F3" s="7">
        <v>92</v>
      </c>
      <c r="G3" s="7">
        <v>98</v>
      </c>
      <c r="H3" s="7">
        <v>98</v>
      </c>
      <c r="I3" s="7">
        <v>90</v>
      </c>
      <c r="J3" s="6">
        <v>100</v>
      </c>
      <c r="K3" s="7">
        <v>96</v>
      </c>
      <c r="L3" s="7">
        <v>94</v>
      </c>
      <c r="M3">
        <v>95</v>
      </c>
      <c r="N3" s="16">
        <v>93</v>
      </c>
      <c r="O3">
        <v>40</v>
      </c>
      <c r="P3">
        <v>80</v>
      </c>
      <c r="Q3">
        <v>98</v>
      </c>
      <c r="R3">
        <v>72.6666666666667</v>
      </c>
      <c r="S3" s="16">
        <v>60</v>
      </c>
      <c r="T3" s="16">
        <v>4</v>
      </c>
      <c r="U3" s="16">
        <v>10</v>
      </c>
      <c r="V3" s="16">
        <v>23</v>
      </c>
      <c r="W3" s="16">
        <v>10</v>
      </c>
      <c r="X3" s="16">
        <v>28</v>
      </c>
      <c r="Y3" s="16">
        <v>13</v>
      </c>
      <c r="Z3">
        <v>84</v>
      </c>
      <c r="AA3">
        <v>56.2</v>
      </c>
      <c r="AB3" t="s">
        <v>26</v>
      </c>
    </row>
    <row r="4" customFormat="1" ht="15.6" spans="1:35">
      <c r="A4" s="13" t="s">
        <v>33</v>
      </c>
      <c r="B4" s="5" t="s">
        <v>32</v>
      </c>
      <c r="C4" s="12">
        <v>92</v>
      </c>
      <c r="D4" s="6">
        <v>100</v>
      </c>
      <c r="E4" s="7">
        <v>100</v>
      </c>
      <c r="F4" s="7">
        <v>96</v>
      </c>
      <c r="G4" s="12">
        <v>98</v>
      </c>
      <c r="H4" s="6">
        <v>78</v>
      </c>
      <c r="I4" s="7">
        <v>92</v>
      </c>
      <c r="J4" s="7">
        <v>96</v>
      </c>
      <c r="K4" s="7">
        <v>92</v>
      </c>
      <c r="L4" s="7">
        <v>96</v>
      </c>
      <c r="M4">
        <f>AVERAGE(C4,E4:F4,I4:L4)</f>
        <v>94.8571428571429</v>
      </c>
      <c r="N4" s="16">
        <v>85</v>
      </c>
      <c r="O4">
        <v>87</v>
      </c>
      <c r="P4">
        <v>82</v>
      </c>
      <c r="Q4">
        <v>83</v>
      </c>
      <c r="R4">
        <f>AVERAGE(O4:Q4)</f>
        <v>84</v>
      </c>
      <c r="S4" s="16">
        <v>20</v>
      </c>
      <c r="T4" s="16">
        <v>0</v>
      </c>
      <c r="U4" s="16">
        <v>9</v>
      </c>
      <c r="V4" s="16">
        <v>30</v>
      </c>
      <c r="W4" s="16">
        <v>10</v>
      </c>
      <c r="X4" s="16">
        <v>30</v>
      </c>
      <c r="Y4" s="16">
        <v>19</v>
      </c>
      <c r="Z4">
        <f>U4+V4+W4+X4+Y4</f>
        <v>98</v>
      </c>
      <c r="AA4">
        <f>M4*0.1+N4*0.1+R4*0.3+S4*0.1+T4*0.3+Z4*0.1</f>
        <v>54.9857142857143</v>
      </c>
      <c r="AB4" t="s">
        <v>26</v>
      </c>
      <c r="AG4" s="19"/>
      <c r="AI4" s="19"/>
    </row>
    <row r="5" customFormat="1" spans="1:25">
      <c r="A5" s="4"/>
      <c r="B5" s="5"/>
      <c r="C5" s="11"/>
      <c r="D5" s="12"/>
      <c r="E5" s="7"/>
      <c r="F5" s="7"/>
      <c r="G5" s="7"/>
      <c r="H5" s="7"/>
      <c r="I5" s="7"/>
      <c r="J5" s="6"/>
      <c r="K5" s="7"/>
      <c r="L5" s="7"/>
      <c r="N5" s="16"/>
      <c r="S5" s="16"/>
      <c r="T5" s="16"/>
      <c r="U5" s="16"/>
      <c r="V5" s="16"/>
      <c r="W5" s="16"/>
      <c r="X5" s="16"/>
      <c r="Y5" s="16"/>
    </row>
    <row r="6" ht="15.6" spans="1:33">
      <c r="A6" s="4" t="s">
        <v>37</v>
      </c>
      <c r="B6" s="5" t="s">
        <v>32</v>
      </c>
      <c r="C6" s="12">
        <v>82</v>
      </c>
      <c r="D6" s="11">
        <v>96</v>
      </c>
      <c r="E6" s="7">
        <v>96</v>
      </c>
      <c r="F6" s="7">
        <v>84</v>
      </c>
      <c r="G6" s="7">
        <v>82</v>
      </c>
      <c r="H6" s="7">
        <v>96</v>
      </c>
      <c r="I6" s="7">
        <v>96</v>
      </c>
      <c r="J6" s="7">
        <v>96</v>
      </c>
      <c r="K6" s="11">
        <v>70</v>
      </c>
      <c r="L6" s="7">
        <v>92</v>
      </c>
      <c r="M6">
        <v>90.5</v>
      </c>
      <c r="N6" s="16">
        <v>87</v>
      </c>
      <c r="O6">
        <v>73</v>
      </c>
      <c r="P6">
        <v>79</v>
      </c>
      <c r="Q6">
        <v>76</v>
      </c>
      <c r="R6">
        <v>76</v>
      </c>
      <c r="S6" s="16">
        <v>20</v>
      </c>
      <c r="T6" s="16">
        <v>12</v>
      </c>
      <c r="U6" s="16">
        <v>10</v>
      </c>
      <c r="V6" s="16">
        <v>26</v>
      </c>
      <c r="W6" s="16">
        <v>10</v>
      </c>
      <c r="X6" s="16">
        <v>24</v>
      </c>
      <c r="Y6" s="16">
        <v>0</v>
      </c>
      <c r="Z6">
        <v>70</v>
      </c>
      <c r="AA6">
        <v>53.15</v>
      </c>
      <c r="AB6" t="s">
        <v>26</v>
      </c>
      <c r="AG6" s="19"/>
    </row>
    <row r="7" customFormat="1" spans="1:28">
      <c r="A7" s="4" t="s">
        <v>40</v>
      </c>
      <c r="B7" s="5" t="s">
        <v>32</v>
      </c>
      <c r="C7" s="6">
        <v>82</v>
      </c>
      <c r="D7" s="7">
        <v>92</v>
      </c>
      <c r="E7" s="12">
        <v>92</v>
      </c>
      <c r="F7" s="7">
        <v>88</v>
      </c>
      <c r="G7" s="12">
        <v>90</v>
      </c>
      <c r="H7" s="7">
        <v>84</v>
      </c>
      <c r="I7" s="7">
        <v>92</v>
      </c>
      <c r="J7" s="7">
        <v>96</v>
      </c>
      <c r="K7" s="6">
        <v>98</v>
      </c>
      <c r="L7" s="7">
        <v>86</v>
      </c>
      <c r="M7">
        <v>90</v>
      </c>
      <c r="N7" s="16">
        <v>94</v>
      </c>
      <c r="O7">
        <v>52</v>
      </c>
      <c r="P7">
        <v>80</v>
      </c>
      <c r="Q7">
        <v>90</v>
      </c>
      <c r="R7">
        <v>74</v>
      </c>
      <c r="S7" s="16">
        <v>20</v>
      </c>
      <c r="T7" s="16">
        <v>4</v>
      </c>
      <c r="U7" s="16">
        <v>0</v>
      </c>
      <c r="V7" s="16">
        <v>0</v>
      </c>
      <c r="W7" s="16">
        <v>10</v>
      </c>
      <c r="X7" s="16">
        <v>15</v>
      </c>
      <c r="Y7" s="16">
        <v>10</v>
      </c>
      <c r="Z7">
        <v>35</v>
      </c>
      <c r="AA7">
        <v>47.3</v>
      </c>
      <c r="AB7" t="s">
        <v>19</v>
      </c>
    </row>
    <row r="8" customFormat="1" spans="1:28">
      <c r="A8" s="22" t="s">
        <v>41</v>
      </c>
      <c r="B8" s="5" t="s">
        <v>32</v>
      </c>
      <c r="C8" s="12">
        <v>88</v>
      </c>
      <c r="D8" s="12">
        <v>88</v>
      </c>
      <c r="E8" s="6">
        <v>100</v>
      </c>
      <c r="F8" s="7">
        <v>98</v>
      </c>
      <c r="G8" s="6">
        <v>84</v>
      </c>
      <c r="H8" s="7">
        <v>90</v>
      </c>
      <c r="I8" s="7">
        <v>98</v>
      </c>
      <c r="J8" s="7">
        <v>90</v>
      </c>
      <c r="K8" s="7">
        <v>98</v>
      </c>
      <c r="L8" s="7">
        <v>100</v>
      </c>
      <c r="M8">
        <v>93.75</v>
      </c>
      <c r="N8" s="16">
        <v>71</v>
      </c>
      <c r="O8">
        <v>70</v>
      </c>
      <c r="P8">
        <v>90</v>
      </c>
      <c r="Q8">
        <v>51</v>
      </c>
      <c r="R8">
        <v>70.3333333333333</v>
      </c>
      <c r="S8" s="16">
        <v>20</v>
      </c>
      <c r="T8" s="16">
        <v>0</v>
      </c>
      <c r="U8" s="16">
        <v>10</v>
      </c>
      <c r="V8" s="16">
        <v>26</v>
      </c>
      <c r="W8" s="16">
        <v>10</v>
      </c>
      <c r="X8" s="16">
        <v>10</v>
      </c>
      <c r="Y8" s="16">
        <v>20</v>
      </c>
      <c r="Z8">
        <v>76</v>
      </c>
      <c r="AA8">
        <v>47.175</v>
      </c>
      <c r="AB8" t="s">
        <v>26</v>
      </c>
    </row>
    <row r="9" customFormat="1" spans="1:28">
      <c r="A9" s="4" t="s">
        <v>43</v>
      </c>
      <c r="B9" s="5" t="s">
        <v>32</v>
      </c>
      <c r="C9" s="7">
        <v>92</v>
      </c>
      <c r="D9" s="6">
        <v>86</v>
      </c>
      <c r="E9" s="12">
        <v>98</v>
      </c>
      <c r="F9" s="7">
        <v>98</v>
      </c>
      <c r="G9" s="7">
        <v>88</v>
      </c>
      <c r="H9" s="7">
        <v>94</v>
      </c>
      <c r="I9" s="7">
        <v>94</v>
      </c>
      <c r="J9" s="7">
        <v>96</v>
      </c>
      <c r="K9" s="7">
        <v>92</v>
      </c>
      <c r="L9" s="11">
        <v>100</v>
      </c>
      <c r="M9">
        <v>94</v>
      </c>
      <c r="N9" s="16">
        <v>96</v>
      </c>
      <c r="O9">
        <v>95</v>
      </c>
      <c r="P9">
        <v>88</v>
      </c>
      <c r="Q9">
        <v>0</v>
      </c>
      <c r="R9">
        <v>61</v>
      </c>
      <c r="S9" s="16">
        <v>20</v>
      </c>
      <c r="T9" s="16">
        <v>8</v>
      </c>
      <c r="U9" s="16">
        <v>0</v>
      </c>
      <c r="V9" s="16">
        <v>10</v>
      </c>
      <c r="W9" s="16">
        <v>10</v>
      </c>
      <c r="X9" s="16">
        <v>20</v>
      </c>
      <c r="Y9" s="16">
        <v>0</v>
      </c>
      <c r="Z9">
        <v>40</v>
      </c>
      <c r="AA9">
        <v>45.7</v>
      </c>
      <c r="AB9" t="s">
        <v>19</v>
      </c>
    </row>
    <row r="10" customFormat="1" spans="1:28">
      <c r="A10" s="4" t="s">
        <v>44</v>
      </c>
      <c r="B10" s="5" t="s">
        <v>32</v>
      </c>
      <c r="C10" s="6">
        <v>100</v>
      </c>
      <c r="D10" s="7">
        <v>100</v>
      </c>
      <c r="E10" s="6">
        <v>78</v>
      </c>
      <c r="F10" s="7">
        <v>92</v>
      </c>
      <c r="G10" s="7">
        <v>92</v>
      </c>
      <c r="H10" s="12">
        <v>98</v>
      </c>
      <c r="I10" s="7">
        <v>88</v>
      </c>
      <c r="J10" s="12">
        <v>100</v>
      </c>
      <c r="K10" s="7">
        <v>88</v>
      </c>
      <c r="L10" s="7">
        <v>92</v>
      </c>
      <c r="M10">
        <v>93.75</v>
      </c>
      <c r="N10" s="16">
        <v>69</v>
      </c>
      <c r="O10">
        <v>40</v>
      </c>
      <c r="P10">
        <v>95</v>
      </c>
      <c r="Q10">
        <v>39</v>
      </c>
      <c r="R10">
        <v>58</v>
      </c>
      <c r="S10" s="16">
        <v>20</v>
      </c>
      <c r="T10" s="16">
        <v>0</v>
      </c>
      <c r="U10" s="16">
        <v>0</v>
      </c>
      <c r="V10" s="16">
        <v>20</v>
      </c>
      <c r="W10" s="16">
        <v>10</v>
      </c>
      <c r="X10" s="16">
        <v>20</v>
      </c>
      <c r="Y10" s="16">
        <v>15</v>
      </c>
      <c r="Z10">
        <v>65</v>
      </c>
      <c r="AA10">
        <v>42.175</v>
      </c>
      <c r="AB10" t="s">
        <v>26</v>
      </c>
    </row>
    <row r="11" customFormat="1" spans="1:28">
      <c r="A11" s="4" t="s">
        <v>45</v>
      </c>
      <c r="B11" s="5" t="s">
        <v>32</v>
      </c>
      <c r="C11" s="7">
        <v>86</v>
      </c>
      <c r="D11" s="12">
        <v>94</v>
      </c>
      <c r="E11" s="12">
        <v>90</v>
      </c>
      <c r="F11" s="7">
        <v>96</v>
      </c>
      <c r="G11" s="6">
        <v>100</v>
      </c>
      <c r="H11" s="7">
        <v>90</v>
      </c>
      <c r="I11" s="7">
        <v>90</v>
      </c>
      <c r="J11" s="7">
        <v>80</v>
      </c>
      <c r="K11" s="7">
        <v>96</v>
      </c>
      <c r="L11" s="6">
        <v>74</v>
      </c>
      <c r="M11">
        <v>91</v>
      </c>
      <c r="N11" s="16">
        <v>90</v>
      </c>
      <c r="O11">
        <v>38</v>
      </c>
      <c r="P11">
        <v>37</v>
      </c>
      <c r="Q11">
        <v>48</v>
      </c>
      <c r="R11">
        <v>41</v>
      </c>
      <c r="S11" s="16">
        <v>40</v>
      </c>
      <c r="T11" s="16">
        <v>8</v>
      </c>
      <c r="U11" s="16">
        <v>0</v>
      </c>
      <c r="V11" s="16">
        <v>0</v>
      </c>
      <c r="W11" s="16">
        <v>10</v>
      </c>
      <c r="X11" s="16">
        <v>10</v>
      </c>
      <c r="Y11" s="16">
        <v>0</v>
      </c>
      <c r="Z11">
        <v>20</v>
      </c>
      <c r="AA11">
        <v>38.8</v>
      </c>
      <c r="AB11" t="s">
        <v>26</v>
      </c>
    </row>
    <row r="12" customFormat="1" spans="1:28">
      <c r="A12" s="4" t="s">
        <v>46</v>
      </c>
      <c r="B12" s="5" t="s">
        <v>32</v>
      </c>
      <c r="C12" s="12">
        <v>84</v>
      </c>
      <c r="D12" s="12">
        <v>90</v>
      </c>
      <c r="E12" s="7">
        <v>92</v>
      </c>
      <c r="F12" s="7">
        <v>98</v>
      </c>
      <c r="G12" s="7">
        <v>88</v>
      </c>
      <c r="H12" s="7">
        <v>94</v>
      </c>
      <c r="I12" s="7">
        <v>84</v>
      </c>
      <c r="J12" s="7">
        <v>84</v>
      </c>
      <c r="K12" s="6">
        <v>100</v>
      </c>
      <c r="L12" s="6">
        <v>76</v>
      </c>
      <c r="M12">
        <v>89.25</v>
      </c>
      <c r="N12" s="16">
        <v>88</v>
      </c>
      <c r="O12">
        <v>40</v>
      </c>
      <c r="P12">
        <v>17</v>
      </c>
      <c r="Q12">
        <v>35</v>
      </c>
      <c r="R12">
        <v>30.6666666666667</v>
      </c>
      <c r="S12" s="16">
        <v>20</v>
      </c>
      <c r="T12" s="16">
        <v>6</v>
      </c>
      <c r="U12" s="16">
        <v>7</v>
      </c>
      <c r="V12" s="16">
        <v>26</v>
      </c>
      <c r="W12" s="16">
        <v>10</v>
      </c>
      <c r="X12" s="16">
        <v>10</v>
      </c>
      <c r="Y12" s="16">
        <v>0</v>
      </c>
      <c r="Z12">
        <v>53</v>
      </c>
      <c r="AA12">
        <v>36.025</v>
      </c>
      <c r="AB12" t="s">
        <v>26</v>
      </c>
    </row>
    <row r="15" ht="31.2" spans="1:2">
      <c r="A15" s="15" t="s">
        <v>49</v>
      </c>
      <c r="B15">
        <f>27/107*10</f>
        <v>2.52336448598131</v>
      </c>
    </row>
    <row r="16" spans="2:2">
      <c r="B16" t="s">
        <v>51</v>
      </c>
    </row>
  </sheetData>
  <mergeCells count="3">
    <mergeCell ref="C1:L1"/>
    <mergeCell ref="O1:Q1"/>
    <mergeCell ref="U1:Z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25" sqref="A25"/>
    </sheetView>
  </sheetViews>
  <sheetFormatPr defaultColWidth="8.88888888888889" defaultRowHeight="14.4"/>
  <cols>
    <col min="1" max="1" width="23.1111111111111" customWidth="1"/>
    <col min="2" max="2" width="11.8888888888889" customWidth="1"/>
    <col min="3" max="12" width="5.23148148148148" customWidth="1"/>
    <col min="13" max="13" width="11.8981481481481" customWidth="1"/>
    <col min="14" max="14" width="42.5555555555556" customWidth="1"/>
    <col min="15" max="15" width="14.3796296296296" customWidth="1"/>
    <col min="16" max="16" width="12.0277777777778" customWidth="1"/>
    <col min="17" max="17" width="12.6759259259259" customWidth="1"/>
    <col min="18" max="18" width="8" customWidth="1"/>
    <col min="19" max="19" width="21" customWidth="1"/>
    <col min="20" max="20" width="30.5555555555556" customWidth="1"/>
    <col min="21" max="21" width="9.22222222222222" customWidth="1"/>
    <col min="22" max="22" width="25.7777777777778" customWidth="1"/>
    <col min="23" max="23" width="13.8888888888889" customWidth="1"/>
    <col min="24" max="25" width="18.6666666666667" customWidth="1"/>
    <col min="26" max="26" width="5.88888888888889" customWidth="1"/>
    <col min="27" max="27" width="12.8888888888889" customWidth="1"/>
    <col min="28" max="29" width="10.1111111111111" customWidth="1"/>
    <col min="30" max="30" width="9"/>
    <col min="31" max="31" width="19.1111111111111" customWidth="1"/>
    <col min="32" max="32" width="9"/>
    <col min="33" max="33" width="24.8796296296296" customWidth="1"/>
    <col min="34" max="16384" width="9"/>
  </cols>
  <sheetData>
    <row r="1" s="1" customFormat="1" spans="1:29">
      <c r="A1" s="1" t="s">
        <v>0</v>
      </c>
      <c r="B1" s="1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1" t="s">
        <v>3</v>
      </c>
      <c r="N1" s="1" t="s">
        <v>4</v>
      </c>
      <c r="O1" s="3" t="s">
        <v>5</v>
      </c>
      <c r="P1" s="3"/>
      <c r="Q1" s="3"/>
      <c r="R1" s="1" t="s">
        <v>3</v>
      </c>
      <c r="S1" s="1" t="s">
        <v>6</v>
      </c>
      <c r="T1" s="1" t="s">
        <v>7</v>
      </c>
      <c r="U1" s="3" t="s">
        <v>8</v>
      </c>
      <c r="V1" s="3"/>
      <c r="W1" s="3"/>
      <c r="X1" s="3"/>
      <c r="Y1" s="3"/>
      <c r="Z1" s="3"/>
      <c r="AA1" s="18" t="s">
        <v>9</v>
      </c>
      <c r="AB1" s="1" t="s">
        <v>10</v>
      </c>
      <c r="AC1" s="1" t="s">
        <v>11</v>
      </c>
    </row>
    <row r="2" customFormat="1" spans="1:27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/>
      <c r="N2" s="3"/>
      <c r="O2" s="1">
        <v>10</v>
      </c>
      <c r="P2" s="1">
        <v>11</v>
      </c>
      <c r="Q2" s="1">
        <v>4</v>
      </c>
      <c r="R2" s="1"/>
      <c r="S2" s="1"/>
      <c r="T2" s="3"/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Z2" s="1" t="s">
        <v>9</v>
      </c>
      <c r="AA2" s="1"/>
    </row>
    <row r="3" s="2" customFormat="1" ht="15.6" spans="1:33">
      <c r="A3" s="8" t="s">
        <v>22</v>
      </c>
      <c r="B3" s="9" t="s">
        <v>23</v>
      </c>
      <c r="C3" s="2">
        <v>94</v>
      </c>
      <c r="D3" s="2">
        <v>100</v>
      </c>
      <c r="E3" s="2">
        <v>98</v>
      </c>
      <c r="F3" s="10">
        <v>90</v>
      </c>
      <c r="G3" s="2">
        <v>94</v>
      </c>
      <c r="H3" s="10">
        <v>100</v>
      </c>
      <c r="I3" s="2">
        <v>98</v>
      </c>
      <c r="J3" s="2">
        <v>100</v>
      </c>
      <c r="K3" s="2">
        <v>98</v>
      </c>
      <c r="L3" s="2">
        <v>96</v>
      </c>
      <c r="M3" s="2">
        <v>97.25</v>
      </c>
      <c r="N3" s="17">
        <v>97</v>
      </c>
      <c r="O3" s="2">
        <v>55</v>
      </c>
      <c r="P3" s="2">
        <v>87</v>
      </c>
      <c r="Q3" s="2">
        <v>90</v>
      </c>
      <c r="R3" s="2">
        <v>77.3333333333333</v>
      </c>
      <c r="S3" s="17">
        <v>40</v>
      </c>
      <c r="T3" s="17">
        <v>0</v>
      </c>
      <c r="U3" s="17">
        <v>9</v>
      </c>
      <c r="V3" s="17">
        <v>29</v>
      </c>
      <c r="W3" s="17">
        <v>10</v>
      </c>
      <c r="X3" s="17">
        <v>30</v>
      </c>
      <c r="Y3" s="17">
        <v>20</v>
      </c>
      <c r="Z3" s="2">
        <v>98</v>
      </c>
      <c r="AA3" s="2">
        <v>56.425</v>
      </c>
      <c r="AB3" s="2" t="s">
        <v>19</v>
      </c>
      <c r="AG3" s="20"/>
    </row>
    <row r="4" s="2" customFormat="1" ht="15.6" spans="1:33">
      <c r="A4" s="21"/>
      <c r="B4" s="9"/>
      <c r="F4" s="10"/>
      <c r="H4" s="10"/>
      <c r="N4" s="17"/>
      <c r="S4" s="17"/>
      <c r="T4" s="17"/>
      <c r="U4" s="17"/>
      <c r="V4" s="17"/>
      <c r="W4" s="17"/>
      <c r="X4" s="17"/>
      <c r="Y4" s="17"/>
      <c r="AG4" s="20"/>
    </row>
    <row r="5" customFormat="1" spans="1:28">
      <c r="A5" t="s">
        <v>48</v>
      </c>
      <c r="B5" s="5" t="s">
        <v>23</v>
      </c>
      <c r="C5" s="7">
        <v>92</v>
      </c>
      <c r="D5" s="7">
        <v>94</v>
      </c>
      <c r="E5" s="7">
        <v>88</v>
      </c>
      <c r="F5" s="11">
        <v>100</v>
      </c>
      <c r="G5" s="7">
        <v>92</v>
      </c>
      <c r="H5" s="7">
        <v>94</v>
      </c>
      <c r="I5" s="7">
        <v>90</v>
      </c>
      <c r="J5" s="6">
        <v>76</v>
      </c>
      <c r="K5" s="12">
        <v>96</v>
      </c>
      <c r="L5" s="7">
        <v>96</v>
      </c>
      <c r="M5">
        <v>92.75</v>
      </c>
      <c r="N5" s="16">
        <v>72</v>
      </c>
      <c r="O5">
        <v>70</v>
      </c>
      <c r="P5">
        <v>12</v>
      </c>
      <c r="Q5">
        <v>24</v>
      </c>
      <c r="R5">
        <v>35.3333333333333</v>
      </c>
      <c r="S5" s="16">
        <v>20</v>
      </c>
      <c r="T5" s="16">
        <v>8</v>
      </c>
      <c r="U5" s="16">
        <v>7</v>
      </c>
      <c r="V5" s="16">
        <v>0</v>
      </c>
      <c r="W5" s="16">
        <v>10</v>
      </c>
      <c r="X5" s="16">
        <v>10</v>
      </c>
      <c r="Y5" s="16">
        <v>0</v>
      </c>
      <c r="Z5">
        <v>27</v>
      </c>
      <c r="AA5">
        <v>34.175</v>
      </c>
      <c r="AB5" t="s">
        <v>26</v>
      </c>
    </row>
    <row r="8" ht="31.2" spans="1:2">
      <c r="A8" s="15" t="s">
        <v>49</v>
      </c>
      <c r="B8">
        <f>16/107*10</f>
        <v>1.49532710280374</v>
      </c>
    </row>
    <row r="9" spans="2:2">
      <c r="B9" t="s">
        <v>50</v>
      </c>
    </row>
  </sheetData>
  <mergeCells count="3">
    <mergeCell ref="C1:L1"/>
    <mergeCell ref="O1:Q1"/>
    <mergeCell ref="U1:Z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8"/>
  <sheetViews>
    <sheetView workbookViewId="0">
      <selection activeCell="A22" sqref="A22"/>
    </sheetView>
  </sheetViews>
  <sheetFormatPr defaultColWidth="8.88888888888889" defaultRowHeight="14.4"/>
  <cols>
    <col min="1" max="1" width="23.1111111111111" customWidth="1"/>
    <col min="2" max="2" width="11.8888888888889" customWidth="1"/>
    <col min="3" max="12" width="5.23148148148148" customWidth="1"/>
    <col min="13" max="13" width="11.8981481481481" customWidth="1"/>
    <col min="14" max="14" width="42.5555555555556" customWidth="1"/>
    <col min="15" max="15" width="14.3796296296296" customWidth="1"/>
    <col min="16" max="16" width="12.0277777777778" customWidth="1"/>
    <col min="17" max="17" width="12.6759259259259" customWidth="1"/>
    <col min="18" max="18" width="8" customWidth="1"/>
    <col min="19" max="19" width="21" customWidth="1"/>
    <col min="20" max="20" width="30.5555555555556" customWidth="1"/>
    <col min="21" max="21" width="9.22222222222222" customWidth="1"/>
    <col min="22" max="22" width="25.7777777777778" customWidth="1"/>
    <col min="23" max="23" width="13.8888888888889" customWidth="1"/>
    <col min="24" max="25" width="18.6666666666667" customWidth="1"/>
    <col min="26" max="26" width="5.88888888888889" customWidth="1"/>
    <col min="27" max="27" width="12.8888888888889" customWidth="1"/>
    <col min="28" max="29" width="10.1111111111111" customWidth="1"/>
    <col min="30" max="30" width="9"/>
    <col min="31" max="31" width="19.1111111111111" customWidth="1"/>
    <col min="32" max="32" width="9"/>
    <col min="33" max="33" width="24.8796296296296" customWidth="1"/>
    <col min="34" max="16384" width="9"/>
  </cols>
  <sheetData>
    <row r="1" s="1" customFormat="1" spans="1:29">
      <c r="A1" s="1" t="s">
        <v>0</v>
      </c>
      <c r="B1" s="1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1" t="s">
        <v>3</v>
      </c>
      <c r="N1" s="1" t="s">
        <v>4</v>
      </c>
      <c r="O1" s="3" t="s">
        <v>5</v>
      </c>
      <c r="P1" s="3"/>
      <c r="Q1" s="3"/>
      <c r="R1" s="1" t="s">
        <v>3</v>
      </c>
      <c r="S1" s="1" t="s">
        <v>6</v>
      </c>
      <c r="T1" s="1" t="s">
        <v>7</v>
      </c>
      <c r="U1" s="3" t="s">
        <v>8</v>
      </c>
      <c r="V1" s="3"/>
      <c r="W1" s="3"/>
      <c r="X1" s="3"/>
      <c r="Y1" s="3"/>
      <c r="Z1" s="3"/>
      <c r="AA1" s="18" t="s">
        <v>9</v>
      </c>
      <c r="AB1" s="1" t="s">
        <v>10</v>
      </c>
      <c r="AC1" s="1" t="s">
        <v>11</v>
      </c>
    </row>
    <row r="2" customFormat="1" spans="1:27">
      <c r="A2" s="1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/>
      <c r="N2" s="3"/>
      <c r="O2" s="1">
        <v>10</v>
      </c>
      <c r="P2" s="1">
        <v>11</v>
      </c>
      <c r="Q2" s="1">
        <v>4</v>
      </c>
      <c r="R2" s="1"/>
      <c r="S2" s="1"/>
      <c r="T2" s="3"/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Z2" s="1" t="s">
        <v>9</v>
      </c>
      <c r="AA2" s="1"/>
    </row>
    <row r="3" customFormat="1" spans="1:28">
      <c r="A3" s="4" t="s">
        <v>27</v>
      </c>
      <c r="B3" s="5" t="s">
        <v>18</v>
      </c>
      <c r="C3" s="6">
        <v>100</v>
      </c>
      <c r="D3" s="7">
        <v>100</v>
      </c>
      <c r="E3" s="6">
        <v>64</v>
      </c>
      <c r="F3" s="7">
        <v>92</v>
      </c>
      <c r="G3" s="7">
        <v>94</v>
      </c>
      <c r="H3" s="7">
        <v>92</v>
      </c>
      <c r="I3" s="7">
        <v>100</v>
      </c>
      <c r="J3" s="7">
        <v>86</v>
      </c>
      <c r="K3" s="12">
        <v>90</v>
      </c>
      <c r="L3" s="12">
        <v>92</v>
      </c>
      <c r="M3">
        <v>93.25</v>
      </c>
      <c r="N3" s="16">
        <v>97</v>
      </c>
      <c r="O3">
        <v>53</v>
      </c>
      <c r="P3">
        <v>89</v>
      </c>
      <c r="Q3">
        <v>91</v>
      </c>
      <c r="R3">
        <v>77.6666666666667</v>
      </c>
      <c r="S3" s="16">
        <v>40</v>
      </c>
      <c r="T3" s="16">
        <v>14</v>
      </c>
      <c r="U3" s="16">
        <v>7</v>
      </c>
      <c r="V3" s="16">
        <v>24</v>
      </c>
      <c r="W3" s="16">
        <v>10</v>
      </c>
      <c r="X3" s="16">
        <v>23</v>
      </c>
      <c r="Y3" s="16">
        <v>12</v>
      </c>
      <c r="Z3">
        <v>76</v>
      </c>
      <c r="AA3">
        <v>58.125</v>
      </c>
      <c r="AB3" t="s">
        <v>26</v>
      </c>
    </row>
    <row r="4" s="2" customFormat="1" spans="1:28">
      <c r="A4" s="8" t="s">
        <v>17</v>
      </c>
      <c r="B4" s="9" t="s">
        <v>18</v>
      </c>
      <c r="C4" s="10">
        <v>100</v>
      </c>
      <c r="D4" s="2">
        <v>100</v>
      </c>
      <c r="E4" s="2">
        <v>96</v>
      </c>
      <c r="F4" s="10">
        <v>98</v>
      </c>
      <c r="G4" s="2">
        <v>88</v>
      </c>
      <c r="H4" s="2">
        <v>94</v>
      </c>
      <c r="I4" s="2">
        <v>96</v>
      </c>
      <c r="J4" s="2">
        <v>94</v>
      </c>
      <c r="K4" s="2">
        <v>100</v>
      </c>
      <c r="L4" s="2">
        <v>100</v>
      </c>
      <c r="M4" s="2">
        <v>97.25</v>
      </c>
      <c r="N4" s="17">
        <v>97</v>
      </c>
      <c r="O4" s="2">
        <v>95</v>
      </c>
      <c r="P4" s="2">
        <v>82</v>
      </c>
      <c r="Q4" s="2">
        <v>83</v>
      </c>
      <c r="R4" s="2">
        <v>86.6666666666667</v>
      </c>
      <c r="S4" s="17">
        <v>20</v>
      </c>
      <c r="T4" s="17">
        <v>14</v>
      </c>
      <c r="U4" s="17">
        <v>5</v>
      </c>
      <c r="V4" s="17">
        <v>25</v>
      </c>
      <c r="W4" s="17">
        <v>10</v>
      </c>
      <c r="X4" s="17">
        <v>24</v>
      </c>
      <c r="Y4" s="17">
        <v>0</v>
      </c>
      <c r="Z4" s="2">
        <v>64</v>
      </c>
      <c r="AA4" s="2">
        <v>58.025</v>
      </c>
      <c r="AB4" s="2" t="s">
        <v>19</v>
      </c>
    </row>
    <row r="5" ht="15.6" spans="1:35">
      <c r="A5" s="4" t="s">
        <v>28</v>
      </c>
      <c r="B5" s="5" t="s">
        <v>18</v>
      </c>
      <c r="C5" s="7">
        <v>98</v>
      </c>
      <c r="D5" s="11">
        <v>76</v>
      </c>
      <c r="E5" s="7">
        <v>92</v>
      </c>
      <c r="F5" s="6">
        <v>100</v>
      </c>
      <c r="G5" s="7">
        <v>98</v>
      </c>
      <c r="H5" s="12">
        <v>100</v>
      </c>
      <c r="I5" s="7"/>
      <c r="J5" s="7" t="s">
        <v>29</v>
      </c>
      <c r="K5" s="7"/>
      <c r="L5" s="7"/>
      <c r="M5">
        <v>97</v>
      </c>
      <c r="N5" s="16">
        <v>97</v>
      </c>
      <c r="O5">
        <v>44</v>
      </c>
      <c r="P5">
        <v>90</v>
      </c>
      <c r="Q5">
        <v>89</v>
      </c>
      <c r="R5">
        <v>74.3333333333333</v>
      </c>
      <c r="S5" s="16">
        <v>40</v>
      </c>
      <c r="T5" s="16">
        <v>34</v>
      </c>
      <c r="U5" s="16">
        <v>0</v>
      </c>
      <c r="V5" s="16">
        <v>0</v>
      </c>
      <c r="W5" s="16">
        <v>10</v>
      </c>
      <c r="X5" s="16">
        <v>0</v>
      </c>
      <c r="Y5" s="16">
        <v>0</v>
      </c>
      <c r="Z5">
        <v>10</v>
      </c>
      <c r="AA5">
        <v>56.9</v>
      </c>
      <c r="AB5" t="s">
        <v>26</v>
      </c>
      <c r="AG5" s="19"/>
      <c r="AI5" s="19"/>
    </row>
    <row r="6" s="2" customFormat="1" ht="15.6" spans="1:33">
      <c r="A6" s="8" t="s">
        <v>20</v>
      </c>
      <c r="B6" s="9" t="s">
        <v>18</v>
      </c>
      <c r="C6" s="10">
        <v>96</v>
      </c>
      <c r="D6" s="2">
        <v>96</v>
      </c>
      <c r="E6" s="2">
        <v>92</v>
      </c>
      <c r="F6" s="2">
        <v>98</v>
      </c>
      <c r="G6" s="10">
        <v>98</v>
      </c>
      <c r="H6" s="2">
        <v>96</v>
      </c>
      <c r="I6" s="2">
        <v>96</v>
      </c>
      <c r="J6" s="2">
        <v>100</v>
      </c>
      <c r="K6" s="2">
        <v>100</v>
      </c>
      <c r="L6" s="2">
        <v>100</v>
      </c>
      <c r="M6" s="2">
        <v>97.5</v>
      </c>
      <c r="N6" s="17">
        <v>97</v>
      </c>
      <c r="O6" s="2">
        <v>58</v>
      </c>
      <c r="P6" s="2">
        <v>80</v>
      </c>
      <c r="Q6" s="2">
        <v>90</v>
      </c>
      <c r="R6" s="2">
        <v>76</v>
      </c>
      <c r="S6" s="17">
        <v>40</v>
      </c>
      <c r="T6" s="17">
        <v>4</v>
      </c>
      <c r="U6" s="17">
        <v>8</v>
      </c>
      <c r="V6" s="17">
        <v>30</v>
      </c>
      <c r="W6" s="17">
        <v>10</v>
      </c>
      <c r="X6" s="17">
        <v>28</v>
      </c>
      <c r="Y6" s="17">
        <v>18</v>
      </c>
      <c r="Z6" s="2">
        <v>94</v>
      </c>
      <c r="AA6" s="2">
        <v>56.85</v>
      </c>
      <c r="AB6" s="2" t="s">
        <v>19</v>
      </c>
      <c r="AG6" s="20"/>
    </row>
    <row r="7" s="2" customFormat="1" ht="15.6" spans="1:33">
      <c r="A7" s="8" t="s">
        <v>21</v>
      </c>
      <c r="B7" s="9" t="s">
        <v>18</v>
      </c>
      <c r="C7" s="10">
        <v>82</v>
      </c>
      <c r="D7" s="2">
        <v>90</v>
      </c>
      <c r="E7" s="2">
        <v>98</v>
      </c>
      <c r="F7" s="10">
        <v>82</v>
      </c>
      <c r="G7" s="2">
        <v>92</v>
      </c>
      <c r="H7" s="2">
        <v>68</v>
      </c>
      <c r="I7" s="2">
        <v>98</v>
      </c>
      <c r="J7" s="2">
        <v>96</v>
      </c>
      <c r="K7" s="2">
        <v>92</v>
      </c>
      <c r="L7" s="2">
        <v>92</v>
      </c>
      <c r="M7" s="2">
        <v>90.5</v>
      </c>
      <c r="N7" s="17">
        <v>97</v>
      </c>
      <c r="O7" s="2">
        <v>53</v>
      </c>
      <c r="P7" s="2">
        <v>80</v>
      </c>
      <c r="Q7" s="2">
        <v>86</v>
      </c>
      <c r="R7" s="2">
        <v>73</v>
      </c>
      <c r="S7" s="17">
        <v>50</v>
      </c>
      <c r="T7" s="17">
        <v>12</v>
      </c>
      <c r="U7" s="17">
        <v>6</v>
      </c>
      <c r="V7" s="17">
        <v>24</v>
      </c>
      <c r="W7" s="17">
        <v>10</v>
      </c>
      <c r="X7" s="17">
        <v>23</v>
      </c>
      <c r="Y7" s="17">
        <v>12</v>
      </c>
      <c r="Z7" s="2">
        <v>75</v>
      </c>
      <c r="AA7" s="2">
        <v>56.75</v>
      </c>
      <c r="AB7" s="2" t="s">
        <v>19</v>
      </c>
      <c r="AG7" s="20"/>
    </row>
    <row r="8" ht="15.6" spans="1:33">
      <c r="A8" s="4" t="s">
        <v>30</v>
      </c>
      <c r="B8" s="5" t="s">
        <v>18</v>
      </c>
      <c r="C8" s="7">
        <v>88</v>
      </c>
      <c r="D8" s="7">
        <v>84</v>
      </c>
      <c r="E8" s="7">
        <v>92</v>
      </c>
      <c r="F8" s="12">
        <v>90</v>
      </c>
      <c r="G8" s="7">
        <v>94</v>
      </c>
      <c r="H8" s="7">
        <v>90</v>
      </c>
      <c r="I8" s="6">
        <v>98</v>
      </c>
      <c r="J8" s="7">
        <v>88</v>
      </c>
      <c r="K8" s="12">
        <v>84</v>
      </c>
      <c r="L8" s="6">
        <v>82</v>
      </c>
      <c r="M8">
        <v>88.75</v>
      </c>
      <c r="N8" s="16">
        <v>96</v>
      </c>
      <c r="O8">
        <v>85</v>
      </c>
      <c r="P8">
        <v>72</v>
      </c>
      <c r="Q8">
        <v>82</v>
      </c>
      <c r="R8">
        <v>79.6666666666667</v>
      </c>
      <c r="S8" s="16">
        <v>20</v>
      </c>
      <c r="T8" s="16">
        <v>16</v>
      </c>
      <c r="U8" s="16">
        <v>10</v>
      </c>
      <c r="V8" s="16">
        <v>20</v>
      </c>
      <c r="W8" s="16">
        <v>10</v>
      </c>
      <c r="X8" s="16">
        <v>20</v>
      </c>
      <c r="Y8" s="16">
        <v>14</v>
      </c>
      <c r="Z8">
        <v>74</v>
      </c>
      <c r="AA8">
        <v>56.575</v>
      </c>
      <c r="AB8" t="s">
        <v>26</v>
      </c>
      <c r="AG8" s="19"/>
    </row>
    <row r="9" ht="15.6" spans="1:35">
      <c r="A9" s="13"/>
      <c r="B9" s="5"/>
      <c r="C9" s="12"/>
      <c r="D9" s="6"/>
      <c r="E9" s="7"/>
      <c r="F9" s="7"/>
      <c r="G9" s="12"/>
      <c r="H9" s="6"/>
      <c r="I9" s="7"/>
      <c r="J9" s="7"/>
      <c r="K9" s="7"/>
      <c r="L9" s="7"/>
      <c r="N9" s="16"/>
      <c r="S9" s="16"/>
      <c r="T9" s="16"/>
      <c r="U9" s="16"/>
      <c r="V9" s="16"/>
      <c r="W9" s="16"/>
      <c r="X9" s="16"/>
      <c r="Y9" s="16"/>
      <c r="AG9" s="19"/>
      <c r="AI9" s="19"/>
    </row>
    <row r="10" ht="15.6" spans="1:35">
      <c r="A10" s="13" t="s">
        <v>34</v>
      </c>
      <c r="B10" s="5" t="s">
        <v>18</v>
      </c>
      <c r="C10" s="7">
        <v>92</v>
      </c>
      <c r="D10" s="11">
        <v>96</v>
      </c>
      <c r="E10" s="7">
        <v>98</v>
      </c>
      <c r="F10" s="6">
        <v>96</v>
      </c>
      <c r="G10" s="7">
        <v>98</v>
      </c>
      <c r="H10" s="12">
        <v>100</v>
      </c>
      <c r="I10" s="7">
        <v>98</v>
      </c>
      <c r="J10" s="7">
        <v>98</v>
      </c>
      <c r="K10" s="7">
        <v>86</v>
      </c>
      <c r="L10" s="7">
        <v>90</v>
      </c>
      <c r="M10">
        <v>97</v>
      </c>
      <c r="N10" s="16">
        <v>97</v>
      </c>
      <c r="O10">
        <v>52</v>
      </c>
      <c r="P10">
        <v>89</v>
      </c>
      <c r="Q10">
        <v>86</v>
      </c>
      <c r="R10">
        <v>75.6666666666667</v>
      </c>
      <c r="S10" s="16">
        <v>40</v>
      </c>
      <c r="T10" s="16">
        <v>0</v>
      </c>
      <c r="U10" s="16">
        <v>7</v>
      </c>
      <c r="V10" s="16">
        <v>20</v>
      </c>
      <c r="W10" s="16">
        <v>10</v>
      </c>
      <c r="X10" s="16">
        <v>25</v>
      </c>
      <c r="Y10" s="16">
        <v>19</v>
      </c>
      <c r="Z10">
        <v>81</v>
      </c>
      <c r="AA10">
        <v>54.2</v>
      </c>
      <c r="AB10" t="s">
        <v>19</v>
      </c>
      <c r="AG10" s="19"/>
      <c r="AI10" s="19"/>
    </row>
    <row r="11" customFormat="1" ht="15.6" spans="1:33">
      <c r="A11" s="14" t="s">
        <v>35</v>
      </c>
      <c r="B11" s="5" t="s">
        <v>18</v>
      </c>
      <c r="C11" s="11">
        <v>78</v>
      </c>
      <c r="D11" s="12">
        <v>92</v>
      </c>
      <c r="E11" s="7">
        <v>94</v>
      </c>
      <c r="F11" s="7">
        <v>94</v>
      </c>
      <c r="G11" s="6">
        <v>98</v>
      </c>
      <c r="H11" s="7">
        <v>92</v>
      </c>
      <c r="I11" s="7">
        <v>78</v>
      </c>
      <c r="J11" s="7">
        <v>94</v>
      </c>
      <c r="K11" s="7">
        <v>88</v>
      </c>
      <c r="L11" s="7">
        <v>94</v>
      </c>
      <c r="M11">
        <v>90.75</v>
      </c>
      <c r="N11" s="16">
        <v>96</v>
      </c>
      <c r="O11">
        <v>29</v>
      </c>
      <c r="P11">
        <v>100</v>
      </c>
      <c r="Q11">
        <v>99</v>
      </c>
      <c r="R11">
        <v>76</v>
      </c>
      <c r="S11" s="16">
        <v>20</v>
      </c>
      <c r="T11" s="16">
        <v>26</v>
      </c>
      <c r="U11" s="16">
        <v>5</v>
      </c>
      <c r="V11" s="16">
        <v>0</v>
      </c>
      <c r="W11" s="16">
        <v>10</v>
      </c>
      <c r="X11" s="16">
        <v>10</v>
      </c>
      <c r="Y11" s="16">
        <v>2</v>
      </c>
      <c r="Z11">
        <v>27</v>
      </c>
      <c r="AA11">
        <v>53.975</v>
      </c>
      <c r="AB11" t="s">
        <v>19</v>
      </c>
      <c r="AG11" s="19"/>
    </row>
    <row r="12" customFormat="1" spans="1:28">
      <c r="A12" s="4" t="s">
        <v>36</v>
      </c>
      <c r="B12" s="5" t="s">
        <v>18</v>
      </c>
      <c r="C12" s="7">
        <v>98</v>
      </c>
      <c r="D12" s="7">
        <v>96</v>
      </c>
      <c r="E12" s="7">
        <v>90</v>
      </c>
      <c r="F12" s="11">
        <v>90</v>
      </c>
      <c r="G12" s="7">
        <v>96</v>
      </c>
      <c r="H12" s="7">
        <v>96</v>
      </c>
      <c r="I12" s="6">
        <v>100</v>
      </c>
      <c r="J12" s="7">
        <v>96</v>
      </c>
      <c r="K12" s="12"/>
      <c r="L12" s="7"/>
      <c r="M12">
        <v>95.3333333333333</v>
      </c>
      <c r="N12" s="16">
        <v>100</v>
      </c>
      <c r="O12">
        <v>87</v>
      </c>
      <c r="P12">
        <v>57</v>
      </c>
      <c r="Q12">
        <v>80.5</v>
      </c>
      <c r="R12">
        <v>74.8333333333333</v>
      </c>
      <c r="S12" s="16">
        <v>20</v>
      </c>
      <c r="T12" s="16">
        <v>10</v>
      </c>
      <c r="U12" s="16">
        <v>8</v>
      </c>
      <c r="V12" s="16">
        <v>21</v>
      </c>
      <c r="W12" s="16">
        <v>10</v>
      </c>
      <c r="X12" s="16">
        <v>24</v>
      </c>
      <c r="Y12" s="16">
        <v>0</v>
      </c>
      <c r="Z12">
        <v>63</v>
      </c>
      <c r="AA12">
        <v>53.2833333333333</v>
      </c>
      <c r="AB12" t="s">
        <v>26</v>
      </c>
    </row>
    <row r="13" customFormat="1" spans="1:28">
      <c r="A13" s="4" t="s">
        <v>38</v>
      </c>
      <c r="B13" s="5" t="s">
        <v>18</v>
      </c>
      <c r="C13" s="7">
        <v>90</v>
      </c>
      <c r="D13" s="6">
        <v>100</v>
      </c>
      <c r="E13" s="12">
        <v>100</v>
      </c>
      <c r="F13" s="7">
        <v>90</v>
      </c>
      <c r="G13" s="7">
        <v>82</v>
      </c>
      <c r="H13" s="7">
        <v>76</v>
      </c>
      <c r="I13" s="6">
        <v>70</v>
      </c>
      <c r="J13" s="12">
        <v>92</v>
      </c>
      <c r="K13" s="7">
        <v>88</v>
      </c>
      <c r="L13" s="7">
        <v>82</v>
      </c>
      <c r="M13">
        <v>87.5</v>
      </c>
      <c r="N13" s="16">
        <v>93</v>
      </c>
      <c r="O13">
        <v>85</v>
      </c>
      <c r="P13">
        <v>79</v>
      </c>
      <c r="Q13">
        <v>0</v>
      </c>
      <c r="R13">
        <v>54.6666666666667</v>
      </c>
      <c r="S13" s="16">
        <v>20</v>
      </c>
      <c r="T13" s="16">
        <v>22</v>
      </c>
      <c r="U13" s="16">
        <v>5</v>
      </c>
      <c r="V13" s="16">
        <v>25</v>
      </c>
      <c r="W13" s="16">
        <v>10</v>
      </c>
      <c r="X13" s="16">
        <v>25</v>
      </c>
      <c r="Y13" s="16">
        <v>16</v>
      </c>
      <c r="Z13">
        <v>81</v>
      </c>
      <c r="AA13">
        <v>51.15</v>
      </c>
      <c r="AB13" t="s">
        <v>26</v>
      </c>
    </row>
    <row r="14" customFormat="1" spans="1:28">
      <c r="A14" s="4" t="s">
        <v>42</v>
      </c>
      <c r="B14" s="5" t="s">
        <v>18</v>
      </c>
      <c r="C14" s="6">
        <v>28</v>
      </c>
      <c r="D14" s="12">
        <v>88</v>
      </c>
      <c r="E14" s="11">
        <v>100</v>
      </c>
      <c r="F14" s="7">
        <v>94</v>
      </c>
      <c r="G14" s="7">
        <v>90</v>
      </c>
      <c r="H14" s="7">
        <v>98</v>
      </c>
      <c r="I14" s="7">
        <v>94</v>
      </c>
      <c r="J14" s="7"/>
      <c r="K14" s="7"/>
      <c r="L14" s="7"/>
      <c r="M14">
        <v>92.8</v>
      </c>
      <c r="N14" s="16">
        <v>97</v>
      </c>
      <c r="O14">
        <v>88</v>
      </c>
      <c r="P14">
        <v>40</v>
      </c>
      <c r="Q14">
        <v>70.5</v>
      </c>
      <c r="R14">
        <v>66.1666666666667</v>
      </c>
      <c r="S14" s="16">
        <v>50</v>
      </c>
      <c r="T14" s="16">
        <v>0</v>
      </c>
      <c r="U14" s="16">
        <v>0</v>
      </c>
      <c r="V14" s="16">
        <v>0</v>
      </c>
      <c r="W14" s="16">
        <v>10</v>
      </c>
      <c r="X14" s="16">
        <v>15</v>
      </c>
      <c r="Y14" s="16">
        <v>0</v>
      </c>
      <c r="Z14">
        <v>25</v>
      </c>
      <c r="AA14">
        <v>46.33</v>
      </c>
      <c r="AB14" t="s">
        <v>19</v>
      </c>
    </row>
    <row r="17" ht="31.2" spans="1:2">
      <c r="A17" s="15" t="s">
        <v>49</v>
      </c>
      <c r="B17">
        <f>45/107*10</f>
        <v>4.20560747663551</v>
      </c>
    </row>
    <row r="18" spans="2:2">
      <c r="B18" t="s">
        <v>52</v>
      </c>
    </row>
  </sheetData>
  <mergeCells count="3">
    <mergeCell ref="C1:L1"/>
    <mergeCell ref="O1:Q1"/>
    <mergeCell ref="U1:Z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体育健身类</vt:lpstr>
      <vt:lpstr>文学艺术类</vt:lpstr>
      <vt:lpstr>社会实践类</vt:lpstr>
      <vt:lpstr>学术科技类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z°</cp:lastModifiedBy>
  <dcterms:created xsi:type="dcterms:W3CDTF">2017-05-12T11:09:00Z</dcterms:created>
  <dcterms:modified xsi:type="dcterms:W3CDTF">2018-05-24T14:26:43Z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